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uzika\Documents\_PILAR_2022\_OPĆI AKTI\Financijski planovi\"/>
    </mc:Choice>
  </mc:AlternateContent>
  <bookViews>
    <workbookView xWindow="0" yWindow="0" windowWidth="28800" windowHeight="12435"/>
  </bookViews>
  <sheets>
    <sheet name="PRIMJER JAVNI INSTITUTI" sheetId="2" r:id="rId1"/>
    <sheet name="Lis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2" l="1"/>
  <c r="D66" i="2"/>
  <c r="D65" i="2"/>
  <c r="D64" i="2"/>
  <c r="G63" i="2"/>
  <c r="F63" i="2"/>
  <c r="E63" i="2"/>
  <c r="C63" i="2"/>
  <c r="C61" i="2" l="1"/>
  <c r="E61" i="2"/>
  <c r="E60" i="2" s="1"/>
  <c r="D63" i="2"/>
  <c r="G13" i="2"/>
  <c r="G12" i="2" s="1"/>
  <c r="G11" i="2" s="1"/>
  <c r="G10" i="2" s="1"/>
  <c r="F13" i="2"/>
  <c r="F12" i="2" s="1"/>
  <c r="F11" i="2" s="1"/>
  <c r="F10" i="2" s="1"/>
  <c r="F54" i="2"/>
  <c r="F58" i="2"/>
  <c r="G45" i="2"/>
  <c r="F45" i="2"/>
  <c r="G49" i="2"/>
  <c r="F49" i="2"/>
  <c r="G37" i="2"/>
  <c r="G36" i="2" s="1"/>
  <c r="G35" i="2" s="1"/>
  <c r="F37" i="2"/>
  <c r="F36" i="2" s="1"/>
  <c r="F35" i="2" s="1"/>
  <c r="G28" i="2"/>
  <c r="G33" i="2"/>
  <c r="F28" i="2"/>
  <c r="F33" i="2"/>
  <c r="G19" i="2"/>
  <c r="G18" i="2" s="1"/>
  <c r="G17" i="2" s="1"/>
  <c r="G16" i="2" s="1"/>
  <c r="F23" i="2"/>
  <c r="F19" i="2"/>
  <c r="E13" i="2"/>
  <c r="E12" i="2" s="1"/>
  <c r="E11" i="2" s="1"/>
  <c r="E10" i="2" s="1"/>
  <c r="E19" i="2"/>
  <c r="E23" i="2"/>
  <c r="E28" i="2"/>
  <c r="E33" i="2"/>
  <c r="E40" i="2"/>
  <c r="E37" i="2"/>
  <c r="E36" i="2" s="1"/>
  <c r="E35" i="2" s="1"/>
  <c r="E45" i="2"/>
  <c r="E49" i="2"/>
  <c r="E58" i="2"/>
  <c r="E54" i="2"/>
  <c r="E9" i="2" l="1"/>
  <c r="F53" i="2"/>
  <c r="F52" i="2" s="1"/>
  <c r="F51" i="2" s="1"/>
  <c r="F18" i="2"/>
  <c r="F17" i="2" s="1"/>
  <c r="F16" i="2" s="1"/>
  <c r="E53" i="2"/>
  <c r="E52" i="2" s="1"/>
  <c r="E51" i="2" s="1"/>
  <c r="F27" i="2"/>
  <c r="F26" i="2" s="1"/>
  <c r="F25" i="2" s="1"/>
  <c r="G27" i="2"/>
  <c r="G26" i="2" s="1"/>
  <c r="G25" i="2" s="1"/>
  <c r="F44" i="2"/>
  <c r="F43" i="2" s="1"/>
  <c r="F42" i="2" s="1"/>
  <c r="E44" i="2"/>
  <c r="E43" i="2" s="1"/>
  <c r="E42" i="2" s="1"/>
  <c r="G44" i="2"/>
  <c r="G43" i="2" s="1"/>
  <c r="G42" i="2" s="1"/>
  <c r="E27" i="2"/>
  <c r="E26" i="2" s="1"/>
  <c r="E25" i="2" s="1"/>
  <c r="E18" i="2"/>
  <c r="E17" i="2" s="1"/>
  <c r="E16" i="2" s="1"/>
  <c r="F9" i="2" l="1"/>
  <c r="F8" i="2" s="1"/>
  <c r="F7" i="2" s="1"/>
  <c r="G9" i="2"/>
  <c r="G8" i="2" s="1"/>
  <c r="G7" i="2" s="1"/>
  <c r="E8" i="2"/>
  <c r="E7" i="2" s="1"/>
  <c r="C37" i="2"/>
  <c r="D59" i="2" l="1"/>
  <c r="C58" i="2"/>
  <c r="D58" i="2" s="1"/>
  <c r="D57" i="2"/>
  <c r="D56" i="2"/>
  <c r="D55" i="2"/>
  <c r="C54" i="2"/>
  <c r="D54" i="2" s="1"/>
  <c r="C23" i="2"/>
  <c r="D23" i="2" s="1"/>
  <c r="D22" i="2"/>
  <c r="D24" i="2"/>
  <c r="C19" i="2"/>
  <c r="C18" i="2" s="1"/>
  <c r="C17" i="2" s="1"/>
  <c r="C16" i="2" s="1"/>
  <c r="C45" i="2"/>
  <c r="D48" i="2"/>
  <c r="C53" i="2" l="1"/>
  <c r="D53" i="2" l="1"/>
  <c r="C52" i="2"/>
  <c r="C13" i="2"/>
  <c r="D14" i="2"/>
  <c r="D15" i="2"/>
  <c r="D16" i="2"/>
  <c r="D17" i="2"/>
  <c r="D18" i="2"/>
  <c r="D19" i="2"/>
  <c r="D20" i="2"/>
  <c r="D21" i="2"/>
  <c r="C28" i="2"/>
  <c r="D29" i="2"/>
  <c r="D30" i="2"/>
  <c r="D31" i="2"/>
  <c r="C33" i="2"/>
  <c r="D33" i="2" s="1"/>
  <c r="D34" i="2"/>
  <c r="D39" i="2"/>
  <c r="C40" i="2"/>
  <c r="D40" i="2" s="1"/>
  <c r="D41" i="2"/>
  <c r="D46" i="2"/>
  <c r="D47" i="2"/>
  <c r="C49" i="2"/>
  <c r="D49" i="2" s="1"/>
  <c r="C51" i="2" l="1"/>
  <c r="D51" i="2" s="1"/>
  <c r="D52" i="2"/>
  <c r="D13" i="2"/>
  <c r="C12" i="2"/>
  <c r="C44" i="2"/>
  <c r="D45" i="2"/>
  <c r="C36" i="2"/>
  <c r="D37" i="2"/>
  <c r="C27" i="2"/>
  <c r="C26" i="2" s="1"/>
  <c r="C25" i="2" s="1"/>
  <c r="D25" i="2" s="1"/>
  <c r="D28" i="2"/>
  <c r="D44" i="2" l="1"/>
  <c r="C43" i="2"/>
  <c r="D36" i="2"/>
  <c r="D35" i="2" s="1"/>
  <c r="C35" i="2"/>
  <c r="C11" i="2"/>
  <c r="D12" i="2"/>
  <c r="D27" i="2"/>
  <c r="D26" i="2" s="1"/>
  <c r="C42" i="2" l="1"/>
  <c r="D42" i="2" s="1"/>
  <c r="D43" i="2"/>
  <c r="C10" i="2"/>
  <c r="D11" i="2"/>
  <c r="C9" i="2" l="1"/>
  <c r="C8" i="2" s="1"/>
  <c r="C7" i="2" s="1"/>
  <c r="D10" i="2"/>
  <c r="D9" i="2" l="1"/>
  <c r="D8" i="2" s="1"/>
  <c r="D7" i="2" s="1"/>
</calcChain>
</file>

<file path=xl/sharedStrings.xml><?xml version="1.0" encoding="utf-8"?>
<sst xmlns="http://schemas.openxmlformats.org/spreadsheetml/2006/main" count="125" uniqueCount="52">
  <si>
    <t>Rashodi za nabavu proizvedene dugotrajne imovine</t>
  </si>
  <si>
    <t>42</t>
  </si>
  <si>
    <t>Rashodi za nabavu nefinancijske imovine</t>
  </si>
  <si>
    <t>4</t>
  </si>
  <si>
    <t>Financijski rashodi</t>
  </si>
  <si>
    <t>34</t>
  </si>
  <si>
    <t>Materijalni rashodi</t>
  </si>
  <si>
    <t>32</t>
  </si>
  <si>
    <t>Rashodi poslovanja</t>
  </si>
  <si>
    <t>3</t>
  </si>
  <si>
    <t>Opći prihodi i primici</t>
  </si>
  <si>
    <t>11</t>
  </si>
  <si>
    <t>Istraživanje i razvoj: Opće javne usluge</t>
  </si>
  <si>
    <t>0150</t>
  </si>
  <si>
    <t>PROGRAMSKO FINANCIRANJE JAVNIH ZNANSTVENIH INSTITUTA</t>
  </si>
  <si>
    <t>A622137</t>
  </si>
  <si>
    <t>Ostale pomoći</t>
  </si>
  <si>
    <t>52</t>
  </si>
  <si>
    <t>Pomoći EU</t>
  </si>
  <si>
    <t>51</t>
  </si>
  <si>
    <t>Naknade građanima i kućanstvima na temelju osiguranja i druge naknade</t>
  </si>
  <si>
    <t>37</t>
  </si>
  <si>
    <t>Rashodi za zaposlene</t>
  </si>
  <si>
    <t>31</t>
  </si>
  <si>
    <t>Vlastiti prihodi</t>
  </si>
  <si>
    <t>REDOVNA DJELATNOST JAVNIH INSTITUTA (IZ EVIDENCIJSKIH PRIHODA)</t>
  </si>
  <si>
    <t>A622132</t>
  </si>
  <si>
    <t>EU PROJEKTI JAVNIH INSTITUTA (IZ EVIDENCIJSKIH PRIHODA)</t>
  </si>
  <si>
    <t>A622125</t>
  </si>
  <si>
    <t>REDOVNA DJELATNOST JAVNIH INSTITUTA</t>
  </si>
  <si>
    <t>A622000</t>
  </si>
  <si>
    <t>ULAGANJE U ZNANSTVENO ISTRAŽIVAČKU DJELATNOST</t>
  </si>
  <si>
    <t>3801</t>
  </si>
  <si>
    <t>Javni instituti u Republici Hrvatskoj</t>
  </si>
  <si>
    <t>08008</t>
  </si>
  <si>
    <t>MINISTARSTVO ZNANOSTI I OBRAZOVANJA</t>
  </si>
  <si>
    <t>080</t>
  </si>
  <si>
    <t>Projekcija 
za 2025.</t>
  </si>
  <si>
    <t>Projekcija 
za 2024.</t>
  </si>
  <si>
    <t>Plan za 2023.</t>
  </si>
  <si>
    <t>Tekući plan 
2022.</t>
  </si>
  <si>
    <t/>
  </si>
  <si>
    <t>U EUR</t>
  </si>
  <si>
    <t>U HRK</t>
  </si>
  <si>
    <t>RKP: 3105</t>
  </si>
  <si>
    <t>'Naknade građanima i kućanstvima na temelju osiguranja i druge naknade</t>
  </si>
  <si>
    <t>'Rashodi za nabavu nefinancijske imovine</t>
  </si>
  <si>
    <t>Donacije</t>
  </si>
  <si>
    <t>INSTITUT DRUŠTVENIH ZNANOSTI IVO PILAR</t>
  </si>
  <si>
    <t>A622120</t>
  </si>
  <si>
    <t>PRAVOMOĆNE SUDSKE PRESUDE</t>
  </si>
  <si>
    <t>II. POSEBNI DIO - usklađenje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</si>
</sst>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1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23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4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8">
    <xf numFmtId="0" fontId="0" fillId="0" borderId="0"/>
    <xf numFmtId="4" fontId="4" fillId="0" borderId="1" applyNumberFormat="0" applyProtection="0">
      <alignment horizontal="right" vertical="center"/>
    </xf>
    <xf numFmtId="0" fontId="4" fillId="2" borderId="1" applyNumberFormat="0" applyProtection="0">
      <alignment horizontal="left" vertical="center" indent="1"/>
    </xf>
    <xf numFmtId="4" fontId="4" fillId="3" borderId="1" applyNumberFormat="0" applyProtection="0">
      <alignment vertical="center"/>
    </xf>
    <xf numFmtId="0" fontId="4" fillId="4" borderId="1" applyNumberFormat="0" applyProtection="0">
      <alignment horizontal="left" vertical="center" indent="1"/>
    </xf>
    <xf numFmtId="0" fontId="4" fillId="5" borderId="1" applyNumberFormat="0" applyProtection="0">
      <alignment horizontal="left" vertical="center" indent="1"/>
    </xf>
    <xf numFmtId="4" fontId="4" fillId="7" borderId="1" applyNumberFormat="0" applyProtection="0">
      <alignment horizontal="left" vertical="center" indent="1"/>
    </xf>
    <xf numFmtId="4" fontId="4" fillId="7" borderId="1" applyNumberFormat="0" applyProtection="0">
      <alignment horizontal="left" vertical="center" indent="1"/>
    </xf>
  </cellStyleXfs>
  <cellXfs count="33">
    <xf numFmtId="0" fontId="0" fillId="0" borderId="0" xfId="0"/>
    <xf numFmtId="3" fontId="4" fillId="0" borderId="1" xfId="1" applyNumberFormat="1">
      <alignment horizontal="right" vertical="center"/>
    </xf>
    <xf numFmtId="0" fontId="4" fillId="2" borderId="1" xfId="2" quotePrefix="1">
      <alignment horizontal="left" vertical="center" indent="1"/>
    </xf>
    <xf numFmtId="0" fontId="4" fillId="2" borderId="1" xfId="2" quotePrefix="1" applyAlignment="1">
      <alignment horizontal="left" vertical="center" indent="9"/>
    </xf>
    <xf numFmtId="3" fontId="4" fillId="3" borderId="1" xfId="3" applyNumberFormat="1">
      <alignment vertical="center"/>
    </xf>
    <xf numFmtId="0" fontId="4" fillId="2" borderId="1" xfId="2" quotePrefix="1" applyAlignment="1">
      <alignment horizontal="left" vertical="center" indent="8"/>
    </xf>
    <xf numFmtId="0" fontId="4" fillId="2" borderId="1" xfId="2" quotePrefix="1" applyAlignment="1">
      <alignment horizontal="left" vertical="center" indent="6"/>
    </xf>
    <xf numFmtId="0" fontId="1" fillId="0" borderId="0" xfId="0" applyFont="1"/>
    <xf numFmtId="3" fontId="5" fillId="3" borderId="1" xfId="3" applyNumberFormat="1" applyFont="1">
      <alignment vertical="center"/>
    </xf>
    <xf numFmtId="0" fontId="5" fillId="4" borderId="1" xfId="4" quotePrefix="1" applyFont="1">
      <alignment horizontal="left" vertical="center" indent="1"/>
    </xf>
    <xf numFmtId="0" fontId="5" fillId="4" borderId="1" xfId="4" quotePrefix="1" applyFont="1" applyAlignment="1">
      <alignment horizontal="left" vertical="center" indent="4"/>
    </xf>
    <xf numFmtId="0" fontId="3" fillId="0" borderId="0" xfId="0" applyFont="1"/>
    <xf numFmtId="3" fontId="6" fillId="3" borderId="1" xfId="3" applyNumberFormat="1" applyFont="1">
      <alignment vertical="center"/>
    </xf>
    <xf numFmtId="0" fontId="6" fillId="6" borderId="1" xfId="5" quotePrefix="1" applyFont="1" applyFill="1">
      <alignment horizontal="left" vertical="center" indent="1"/>
    </xf>
    <xf numFmtId="0" fontId="6" fillId="6" borderId="1" xfId="5" quotePrefix="1" applyFont="1" applyFill="1" applyAlignment="1">
      <alignment horizontal="left" vertical="center" indent="3"/>
    </xf>
    <xf numFmtId="0" fontId="6" fillId="5" borderId="1" xfId="5" quotePrefix="1" applyFont="1">
      <alignment horizontal="left" vertical="center" indent="1"/>
    </xf>
    <xf numFmtId="0" fontId="6" fillId="5" borderId="1" xfId="5" quotePrefix="1" applyFont="1" applyAlignment="1">
      <alignment horizontal="left" vertical="center" indent="3"/>
    </xf>
    <xf numFmtId="0" fontId="6" fillId="7" borderId="1" xfId="6" quotePrefix="1" applyNumberFormat="1" applyFont="1" applyAlignment="1">
      <alignment horizontal="left" vertical="center" wrapText="1" indent="1"/>
    </xf>
    <xf numFmtId="0" fontId="6" fillId="7" borderId="1" xfId="7" quotePrefix="1" applyNumberFormat="1" applyFont="1">
      <alignment horizontal="left" vertical="center" indent="1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/>
    <xf numFmtId="0" fontId="4" fillId="8" borderId="1" xfId="2" quotePrefix="1" applyFill="1" applyAlignment="1">
      <alignment horizontal="left" vertical="center" indent="7"/>
    </xf>
    <xf numFmtId="0" fontId="4" fillId="8" borderId="1" xfId="2" quotePrefix="1" applyFill="1">
      <alignment horizontal="left" vertical="center" indent="1"/>
    </xf>
    <xf numFmtId="0" fontId="4" fillId="9" borderId="1" xfId="2" quotePrefix="1" applyFill="1" applyAlignment="1">
      <alignment horizontal="left" vertical="center" indent="5"/>
    </xf>
    <xf numFmtId="0" fontId="4" fillId="9" borderId="1" xfId="2" quotePrefix="1" applyFill="1">
      <alignment horizontal="left" vertical="center" indent="1"/>
    </xf>
    <xf numFmtId="0" fontId="4" fillId="2" borderId="1" xfId="2" quotePrefix="1" applyAlignment="1">
      <alignment horizontal="center" vertical="top"/>
    </xf>
    <xf numFmtId="0" fontId="4" fillId="2" borderId="1" xfId="2" quotePrefix="1" applyAlignment="1">
      <alignment horizontal="right" vertical="top"/>
    </xf>
    <xf numFmtId="3" fontId="4" fillId="10" borderId="1" xfId="1" applyNumberFormat="1" applyFill="1">
      <alignment horizontal="right" vertical="center"/>
    </xf>
    <xf numFmtId="3" fontId="4" fillId="11" borderId="1" xfId="1" applyNumberFormat="1" applyFill="1">
      <alignment horizontal="right" vertical="center"/>
    </xf>
    <xf numFmtId="3" fontId="4" fillId="11" borderId="1" xfId="3" applyNumberFormat="1" applyFill="1">
      <alignment vertical="center"/>
    </xf>
    <xf numFmtId="0" fontId="4" fillId="9" borderId="1" xfId="2" quotePrefix="1" applyFill="1" applyAlignment="1">
      <alignment horizontal="center" vertical="center"/>
    </xf>
    <xf numFmtId="0" fontId="7" fillId="0" borderId="0" xfId="0" applyFont="1" applyAlignment="1">
      <alignment horizontal="center"/>
    </xf>
  </cellXfs>
  <cellStyles count="8">
    <cellStyle name="Normal" xfId="0" builtinId="0"/>
    <cellStyle name="SAPBEXaggData" xfId="3"/>
    <cellStyle name="SAPBEXchaText" xfId="7"/>
    <cellStyle name="SAPBEXHLevel1" xfId="5"/>
    <cellStyle name="SAPBEXHLevel2" xfId="4"/>
    <cellStyle name="SAPBEXHLevel3" xfId="2"/>
    <cellStyle name="SAPBEXstdData" xfId="1"/>
    <cellStyle name="SAPBEXstdItem" xfId="6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workbookViewId="0">
      <selection activeCell="M21" sqref="M21"/>
    </sheetView>
  </sheetViews>
  <sheetFormatPr defaultRowHeight="15" x14ac:dyDescent="0.25"/>
  <cols>
    <col min="1" max="1" width="15.140625" customWidth="1"/>
    <col min="2" max="2" width="57.85546875" customWidth="1"/>
    <col min="3" max="3" width="12" customWidth="1"/>
    <col min="4" max="4" width="11" customWidth="1"/>
    <col min="5" max="5" width="10.85546875" customWidth="1"/>
    <col min="6" max="6" width="12.7109375" customWidth="1"/>
    <col min="7" max="7" width="12.42578125" customWidth="1"/>
  </cols>
  <sheetData>
    <row r="1" spans="1:7" s="11" customFormat="1" ht="15.75" x14ac:dyDescent="0.25">
      <c r="A1" s="21" t="s">
        <v>44</v>
      </c>
      <c r="B1" s="21" t="s">
        <v>48</v>
      </c>
    </row>
    <row r="2" spans="1:7" s="11" customFormat="1" ht="12" customHeight="1" x14ac:dyDescent="0.25">
      <c r="A2" s="21"/>
      <c r="B2" s="21"/>
    </row>
    <row r="3" spans="1:7" ht="23.25" x14ac:dyDescent="0.35">
      <c r="A3" s="32" t="s">
        <v>51</v>
      </c>
      <c r="B3" s="32"/>
      <c r="C3" s="32"/>
      <c r="D3" s="32"/>
      <c r="E3" s="32"/>
      <c r="F3" s="32"/>
      <c r="G3" s="32"/>
    </row>
    <row r="4" spans="1:7" ht="13.5" customHeight="1" x14ac:dyDescent="0.35">
      <c r="A4" s="20"/>
      <c r="B4" s="20"/>
      <c r="C4" s="20"/>
      <c r="D4" s="20"/>
      <c r="E4" s="20"/>
      <c r="F4" s="20"/>
      <c r="G4" s="20"/>
    </row>
    <row r="5" spans="1:7" x14ac:dyDescent="0.25">
      <c r="C5" s="19" t="s">
        <v>43</v>
      </c>
      <c r="D5" s="19" t="s">
        <v>42</v>
      </c>
      <c r="E5" s="19" t="s">
        <v>42</v>
      </c>
      <c r="F5" s="19" t="s">
        <v>42</v>
      </c>
      <c r="G5" s="19" t="s">
        <v>42</v>
      </c>
    </row>
    <row r="6" spans="1:7" s="11" customFormat="1" ht="45" x14ac:dyDescent="0.25">
      <c r="A6" s="18" t="s">
        <v>41</v>
      </c>
      <c r="B6" s="18" t="s">
        <v>41</v>
      </c>
      <c r="C6" s="17" t="s">
        <v>40</v>
      </c>
      <c r="D6" s="17" t="s">
        <v>40</v>
      </c>
      <c r="E6" s="17" t="s">
        <v>39</v>
      </c>
      <c r="F6" s="17" t="s">
        <v>38</v>
      </c>
      <c r="G6" s="17" t="s">
        <v>37</v>
      </c>
    </row>
    <row r="7" spans="1:7" s="11" customFormat="1" x14ac:dyDescent="0.25">
      <c r="A7" s="16" t="s">
        <v>36</v>
      </c>
      <c r="B7" s="15" t="s">
        <v>35</v>
      </c>
      <c r="C7" s="12">
        <f t="shared" ref="C7:G8" si="0">C8</f>
        <v>28447681</v>
      </c>
      <c r="D7" s="12">
        <f t="shared" si="0"/>
        <v>3775656.1152033973</v>
      </c>
      <c r="E7" s="12">
        <f t="shared" si="0"/>
        <v>4225660</v>
      </c>
      <c r="F7" s="12">
        <f t="shared" si="0"/>
        <v>4094337</v>
      </c>
      <c r="G7" s="12">
        <f t="shared" si="0"/>
        <v>3971280</v>
      </c>
    </row>
    <row r="8" spans="1:7" s="11" customFormat="1" x14ac:dyDescent="0.25">
      <c r="A8" s="14" t="s">
        <v>34</v>
      </c>
      <c r="B8" s="13" t="s">
        <v>33</v>
      </c>
      <c r="C8" s="12">
        <f t="shared" si="0"/>
        <v>28447681</v>
      </c>
      <c r="D8" s="12">
        <f t="shared" si="0"/>
        <v>3775656.1152033973</v>
      </c>
      <c r="E8" s="12">
        <f t="shared" si="0"/>
        <v>4225660</v>
      </c>
      <c r="F8" s="12">
        <f t="shared" si="0"/>
        <v>4094337</v>
      </c>
      <c r="G8" s="12">
        <f t="shared" si="0"/>
        <v>3971280</v>
      </c>
    </row>
    <row r="9" spans="1:7" s="7" customFormat="1" x14ac:dyDescent="0.25">
      <c r="A9" s="10" t="s">
        <v>32</v>
      </c>
      <c r="B9" s="9" t="s">
        <v>31</v>
      </c>
      <c r="C9" s="8">
        <f>C10+C16+C25+C35+C42+C51</f>
        <v>28447681</v>
      </c>
      <c r="D9" s="8">
        <f t="shared" ref="D9:D59" si="1">+C9/7.5345</f>
        <v>3775656.1152033973</v>
      </c>
      <c r="E9" s="8">
        <f>E10+E16+E25+E35+E42+E51+E60</f>
        <v>4225660</v>
      </c>
      <c r="F9" s="8">
        <f>F10+F16+F25+F35+F42+F51</f>
        <v>4094337</v>
      </c>
      <c r="G9" s="8">
        <f>G10+G16+G25+G35+G42+G51</f>
        <v>3971280</v>
      </c>
    </row>
    <row r="10" spans="1:7" x14ac:dyDescent="0.25">
      <c r="A10" s="24" t="s">
        <v>30</v>
      </c>
      <c r="B10" s="25" t="s">
        <v>29</v>
      </c>
      <c r="C10" s="4">
        <f>C11</f>
        <v>21809945</v>
      </c>
      <c r="D10" s="4">
        <f t="shared" si="1"/>
        <v>2894677.1517685312</v>
      </c>
      <c r="E10" s="4">
        <f t="shared" ref="E10:G12" si="2">E11</f>
        <v>3511701</v>
      </c>
      <c r="F10" s="4">
        <f t="shared" si="2"/>
        <v>3511701</v>
      </c>
      <c r="G10" s="4">
        <f t="shared" si="2"/>
        <v>3511701</v>
      </c>
    </row>
    <row r="11" spans="1:7" x14ac:dyDescent="0.25">
      <c r="A11" s="6" t="s">
        <v>13</v>
      </c>
      <c r="B11" s="2" t="s">
        <v>12</v>
      </c>
      <c r="C11" s="4">
        <f>C12</f>
        <v>21809945</v>
      </c>
      <c r="D11" s="4">
        <f t="shared" si="1"/>
        <v>2894677.1517685312</v>
      </c>
      <c r="E11" s="4">
        <f t="shared" si="2"/>
        <v>3511701</v>
      </c>
      <c r="F11" s="4">
        <f t="shared" si="2"/>
        <v>3511701</v>
      </c>
      <c r="G11" s="4">
        <f t="shared" si="2"/>
        <v>3511701</v>
      </c>
    </row>
    <row r="12" spans="1:7" x14ac:dyDescent="0.25">
      <c r="A12" s="22" t="s">
        <v>11</v>
      </c>
      <c r="B12" s="23" t="s">
        <v>10</v>
      </c>
      <c r="C12" s="4">
        <f>C13</f>
        <v>21809945</v>
      </c>
      <c r="D12" s="4">
        <f t="shared" si="1"/>
        <v>2894677.1517685312</v>
      </c>
      <c r="E12" s="4">
        <f t="shared" si="2"/>
        <v>3511701</v>
      </c>
      <c r="F12" s="4">
        <f t="shared" si="2"/>
        <v>3511701</v>
      </c>
      <c r="G12" s="4">
        <f t="shared" si="2"/>
        <v>3511701</v>
      </c>
    </row>
    <row r="13" spans="1:7" x14ac:dyDescent="0.25">
      <c r="A13" s="5" t="s">
        <v>9</v>
      </c>
      <c r="B13" s="2" t="s">
        <v>8</v>
      </c>
      <c r="C13" s="4">
        <f>+C14+C15</f>
        <v>21809945</v>
      </c>
      <c r="D13" s="4">
        <f t="shared" si="1"/>
        <v>2894677.1517685312</v>
      </c>
      <c r="E13" s="4">
        <f>E14+E15</f>
        <v>3511701</v>
      </c>
      <c r="F13" s="4">
        <f>F14+F15</f>
        <v>3511701</v>
      </c>
      <c r="G13" s="4">
        <f>G14+G15</f>
        <v>3511701</v>
      </c>
    </row>
    <row r="14" spans="1:7" x14ac:dyDescent="0.25">
      <c r="A14" s="3" t="s">
        <v>23</v>
      </c>
      <c r="B14" s="2" t="s">
        <v>22</v>
      </c>
      <c r="C14" s="1">
        <v>21559945</v>
      </c>
      <c r="D14" s="1">
        <f t="shared" si="1"/>
        <v>2861496.4496648749</v>
      </c>
      <c r="E14" s="1">
        <v>3467984</v>
      </c>
      <c r="F14" s="1">
        <v>3467984</v>
      </c>
      <c r="G14" s="1">
        <v>3467984</v>
      </c>
    </row>
    <row r="15" spans="1:7" x14ac:dyDescent="0.25">
      <c r="A15" s="3" t="s">
        <v>7</v>
      </c>
      <c r="B15" s="2" t="s">
        <v>6</v>
      </c>
      <c r="C15" s="1">
        <v>250000</v>
      </c>
      <c r="D15" s="1">
        <f t="shared" si="1"/>
        <v>33180.702103656513</v>
      </c>
      <c r="E15" s="1">
        <v>43717</v>
      </c>
      <c r="F15" s="1">
        <v>43717</v>
      </c>
      <c r="G15" s="1">
        <v>43717</v>
      </c>
    </row>
    <row r="16" spans="1:7" x14ac:dyDescent="0.25">
      <c r="A16" s="24" t="s">
        <v>26</v>
      </c>
      <c r="B16" s="25" t="s">
        <v>25</v>
      </c>
      <c r="C16" s="4">
        <f>C17</f>
        <v>2353565</v>
      </c>
      <c r="D16" s="4">
        <f t="shared" si="1"/>
        <v>312371.75658636936</v>
      </c>
      <c r="E16" s="4">
        <f t="shared" ref="E16:G17" si="3">E17</f>
        <v>208472</v>
      </c>
      <c r="F16" s="4">
        <f t="shared" si="3"/>
        <v>164949</v>
      </c>
      <c r="G16" s="4">
        <f t="shared" si="3"/>
        <v>65082</v>
      </c>
    </row>
    <row r="17" spans="1:7" x14ac:dyDescent="0.25">
      <c r="A17" s="6" t="s">
        <v>13</v>
      </c>
      <c r="B17" s="2" t="s">
        <v>12</v>
      </c>
      <c r="C17" s="4">
        <f>C18</f>
        <v>2353565</v>
      </c>
      <c r="D17" s="4">
        <f t="shared" si="1"/>
        <v>312371.75658636936</v>
      </c>
      <c r="E17" s="4">
        <f t="shared" si="3"/>
        <v>208472</v>
      </c>
      <c r="F17" s="4">
        <f t="shared" si="3"/>
        <v>164949</v>
      </c>
      <c r="G17" s="4">
        <f t="shared" si="3"/>
        <v>65082</v>
      </c>
    </row>
    <row r="18" spans="1:7" x14ac:dyDescent="0.25">
      <c r="A18" s="22" t="s">
        <v>17</v>
      </c>
      <c r="B18" s="23" t="s">
        <v>16</v>
      </c>
      <c r="C18" s="4">
        <f>C19+C23</f>
        <v>2353565</v>
      </c>
      <c r="D18" s="4">
        <f t="shared" si="1"/>
        <v>312371.75658636936</v>
      </c>
      <c r="E18" s="4">
        <f>E19+E23</f>
        <v>208472</v>
      </c>
      <c r="F18" s="4">
        <f>F19+F23</f>
        <v>164949</v>
      </c>
      <c r="G18" s="4">
        <f>G19+G23</f>
        <v>65082</v>
      </c>
    </row>
    <row r="19" spans="1:7" x14ac:dyDescent="0.25">
      <c r="A19" s="5" t="s">
        <v>9</v>
      </c>
      <c r="B19" s="2" t="s">
        <v>8</v>
      </c>
      <c r="C19" s="4">
        <f>+C20+C21+C22</f>
        <v>2302982</v>
      </c>
      <c r="D19" s="4">
        <f t="shared" si="1"/>
        <v>305658.23876833235</v>
      </c>
      <c r="E19" s="4">
        <f>E20+E21+E22</f>
        <v>204984</v>
      </c>
      <c r="F19" s="4">
        <f>F20+F21+F22</f>
        <v>164684</v>
      </c>
      <c r="G19" s="4">
        <f>G20+G21</f>
        <v>65082</v>
      </c>
    </row>
    <row r="20" spans="1:7" x14ac:dyDescent="0.25">
      <c r="A20" s="3" t="s">
        <v>23</v>
      </c>
      <c r="B20" s="2" t="s">
        <v>22</v>
      </c>
      <c r="C20" s="1">
        <v>1148900</v>
      </c>
      <c r="D20" s="1">
        <f t="shared" si="1"/>
        <v>152485.23458756387</v>
      </c>
      <c r="E20" s="1">
        <v>107332</v>
      </c>
      <c r="F20" s="1">
        <v>82441</v>
      </c>
      <c r="G20" s="1">
        <v>39259</v>
      </c>
    </row>
    <row r="21" spans="1:7" x14ac:dyDescent="0.25">
      <c r="A21" s="3" t="s">
        <v>7</v>
      </c>
      <c r="B21" s="2" t="s">
        <v>6</v>
      </c>
      <c r="C21" s="1">
        <v>1074082</v>
      </c>
      <c r="D21" s="1">
        <f t="shared" si="1"/>
        <v>142555.17950759837</v>
      </c>
      <c r="E21" s="1">
        <v>89689</v>
      </c>
      <c r="F21" s="1">
        <v>76934</v>
      </c>
      <c r="G21" s="1">
        <v>25823</v>
      </c>
    </row>
    <row r="22" spans="1:7" x14ac:dyDescent="0.25">
      <c r="A22" s="3">
        <v>37</v>
      </c>
      <c r="B22" s="2" t="s">
        <v>45</v>
      </c>
      <c r="C22" s="1">
        <v>80000</v>
      </c>
      <c r="D22" s="1">
        <f t="shared" si="1"/>
        <v>10617.824673170084</v>
      </c>
      <c r="E22" s="1">
        <v>7963</v>
      </c>
      <c r="F22" s="1">
        <v>5309</v>
      </c>
      <c r="G22" s="1"/>
    </row>
    <row r="23" spans="1:7" x14ac:dyDescent="0.25">
      <c r="A23" s="26">
        <v>4</v>
      </c>
      <c r="B23" s="2" t="s">
        <v>46</v>
      </c>
      <c r="C23" s="28">
        <f>C24</f>
        <v>50583</v>
      </c>
      <c r="D23" s="28">
        <f t="shared" si="1"/>
        <v>6713.5178180370294</v>
      </c>
      <c r="E23" s="28">
        <f>E24</f>
        <v>3488</v>
      </c>
      <c r="F23" s="28">
        <f>F24</f>
        <v>265</v>
      </c>
      <c r="G23" s="28"/>
    </row>
    <row r="24" spans="1:7" x14ac:dyDescent="0.25">
      <c r="A24" s="27">
        <v>42</v>
      </c>
      <c r="B24" s="2" t="s">
        <v>0</v>
      </c>
      <c r="C24" s="29">
        <v>50583</v>
      </c>
      <c r="D24" s="1">
        <f t="shared" si="1"/>
        <v>6713.5178180370294</v>
      </c>
      <c r="E24" s="29">
        <v>3488</v>
      </c>
      <c r="F24" s="29">
        <v>265</v>
      </c>
      <c r="G24" s="29"/>
    </row>
    <row r="25" spans="1:7" x14ac:dyDescent="0.25">
      <c r="A25" s="24" t="s">
        <v>26</v>
      </c>
      <c r="B25" s="25" t="s">
        <v>25</v>
      </c>
      <c r="C25" s="4">
        <f>C26</f>
        <v>700000</v>
      </c>
      <c r="D25" s="4">
        <f t="shared" si="1"/>
        <v>92905.965890238236</v>
      </c>
      <c r="E25" s="4">
        <f t="shared" ref="E25:G26" si="4">E26</f>
        <v>118209</v>
      </c>
      <c r="F25" s="4">
        <f t="shared" si="4"/>
        <v>118209</v>
      </c>
      <c r="G25" s="4">
        <f t="shared" si="4"/>
        <v>118209</v>
      </c>
    </row>
    <row r="26" spans="1:7" x14ac:dyDescent="0.25">
      <c r="A26" s="6" t="s">
        <v>13</v>
      </c>
      <c r="B26" s="2" t="s">
        <v>12</v>
      </c>
      <c r="C26" s="4">
        <f>C27</f>
        <v>700000</v>
      </c>
      <c r="D26" s="4">
        <f>D27</f>
        <v>92905.965890238236</v>
      </c>
      <c r="E26" s="4">
        <f t="shared" si="4"/>
        <v>118209</v>
      </c>
      <c r="F26" s="4">
        <f t="shared" si="4"/>
        <v>118209</v>
      </c>
      <c r="G26" s="4">
        <f t="shared" si="4"/>
        <v>118209</v>
      </c>
    </row>
    <row r="27" spans="1:7" x14ac:dyDescent="0.25">
      <c r="A27" s="22" t="s">
        <v>23</v>
      </c>
      <c r="B27" s="23" t="s">
        <v>24</v>
      </c>
      <c r="C27" s="4">
        <f>+C28+C33</f>
        <v>700000</v>
      </c>
      <c r="D27" s="4">
        <f t="shared" si="1"/>
        <v>92905.965890238236</v>
      </c>
      <c r="E27" s="4">
        <f>E28+E33</f>
        <v>118209</v>
      </c>
      <c r="F27" s="4">
        <f>F28+F33</f>
        <v>118209</v>
      </c>
      <c r="G27" s="4">
        <f>G28+G33</f>
        <v>118209</v>
      </c>
    </row>
    <row r="28" spans="1:7" x14ac:dyDescent="0.25">
      <c r="A28" s="5" t="s">
        <v>9</v>
      </c>
      <c r="B28" s="2" t="s">
        <v>8</v>
      </c>
      <c r="C28" s="4">
        <f>+C29+C30+C31+C32</f>
        <v>669000</v>
      </c>
      <c r="D28" s="4">
        <f t="shared" si="1"/>
        <v>88791.558829384827</v>
      </c>
      <c r="E28" s="4">
        <f>E29+E30+E31</f>
        <v>114169</v>
      </c>
      <c r="F28" s="4">
        <f>F29+F30+F31</f>
        <v>114169</v>
      </c>
      <c r="G28" s="4">
        <f>G29+G30+G31</f>
        <v>114169</v>
      </c>
    </row>
    <row r="29" spans="1:7" x14ac:dyDescent="0.25">
      <c r="A29" s="3" t="s">
        <v>23</v>
      </c>
      <c r="B29" s="2" t="s">
        <v>22</v>
      </c>
      <c r="C29" s="1">
        <v>525000</v>
      </c>
      <c r="D29" s="1">
        <f t="shared" si="1"/>
        <v>69679.474417678677</v>
      </c>
      <c r="E29" s="1">
        <v>81749</v>
      </c>
      <c r="F29" s="1">
        <v>81749</v>
      </c>
      <c r="G29" s="1">
        <v>81749</v>
      </c>
    </row>
    <row r="30" spans="1:7" x14ac:dyDescent="0.25">
      <c r="A30" s="3" t="s">
        <v>7</v>
      </c>
      <c r="B30" s="2" t="s">
        <v>6</v>
      </c>
      <c r="C30" s="1">
        <v>134000</v>
      </c>
      <c r="D30" s="1">
        <f t="shared" si="1"/>
        <v>17784.85632755989</v>
      </c>
      <c r="E30" s="1">
        <v>31950</v>
      </c>
      <c r="F30" s="1">
        <v>31950</v>
      </c>
      <c r="G30" s="1">
        <v>31950</v>
      </c>
    </row>
    <row r="31" spans="1:7" x14ac:dyDescent="0.25">
      <c r="A31" s="3" t="s">
        <v>5</v>
      </c>
      <c r="B31" s="2" t="s">
        <v>4</v>
      </c>
      <c r="C31" s="1">
        <v>10000</v>
      </c>
      <c r="D31" s="1">
        <f t="shared" si="1"/>
        <v>1327.2280841462605</v>
      </c>
      <c r="E31" s="1">
        <v>470</v>
      </c>
      <c r="F31" s="1">
        <v>470</v>
      </c>
      <c r="G31" s="1">
        <v>470</v>
      </c>
    </row>
    <row r="32" spans="1:7" x14ac:dyDescent="0.25">
      <c r="A32" s="3" t="s">
        <v>21</v>
      </c>
      <c r="B32" s="2" t="s">
        <v>20</v>
      </c>
      <c r="C32" s="1"/>
      <c r="D32" s="1"/>
      <c r="E32" s="1"/>
      <c r="F32" s="1"/>
      <c r="G32" s="1"/>
    </row>
    <row r="33" spans="1:7" x14ac:dyDescent="0.25">
      <c r="A33" s="5" t="s">
        <v>3</v>
      </c>
      <c r="B33" s="2" t="s">
        <v>2</v>
      </c>
      <c r="C33" s="4">
        <f>+C34</f>
        <v>31000</v>
      </c>
      <c r="D33" s="4">
        <f t="shared" si="1"/>
        <v>4114.4070608534075</v>
      </c>
      <c r="E33" s="4">
        <f>E34</f>
        <v>4040</v>
      </c>
      <c r="F33" s="4">
        <f>F34</f>
        <v>4040</v>
      </c>
      <c r="G33" s="4">
        <f>G34</f>
        <v>4040</v>
      </c>
    </row>
    <row r="34" spans="1:7" x14ac:dyDescent="0.25">
      <c r="A34" s="3" t="s">
        <v>1</v>
      </c>
      <c r="B34" s="2" t="s">
        <v>0</v>
      </c>
      <c r="C34" s="1">
        <v>31000</v>
      </c>
      <c r="D34" s="1">
        <f t="shared" si="1"/>
        <v>4114.4070608534075</v>
      </c>
      <c r="E34" s="1">
        <v>4040</v>
      </c>
      <c r="F34" s="1">
        <v>4040</v>
      </c>
      <c r="G34" s="1">
        <v>4040</v>
      </c>
    </row>
    <row r="35" spans="1:7" x14ac:dyDescent="0.25">
      <c r="A35" s="31" t="s">
        <v>28</v>
      </c>
      <c r="B35" s="25" t="s">
        <v>27</v>
      </c>
      <c r="C35" s="28">
        <f>C36</f>
        <v>579762</v>
      </c>
      <c r="D35" s="28">
        <f>D36</f>
        <v>76947.640852080425</v>
      </c>
      <c r="E35" s="28">
        <f>E36</f>
        <v>110550</v>
      </c>
      <c r="F35" s="28">
        <f>F36</f>
        <v>56700</v>
      </c>
      <c r="G35" s="28">
        <f>G36</f>
        <v>50700</v>
      </c>
    </row>
    <row r="36" spans="1:7" x14ac:dyDescent="0.25">
      <c r="A36" s="22" t="s">
        <v>19</v>
      </c>
      <c r="B36" s="23" t="s">
        <v>18</v>
      </c>
      <c r="C36" s="4">
        <f>+C37+C40</f>
        <v>579762</v>
      </c>
      <c r="D36" s="4">
        <f t="shared" si="1"/>
        <v>76947.640852080425</v>
      </c>
      <c r="E36" s="4">
        <f>E37+E40</f>
        <v>110550</v>
      </c>
      <c r="F36" s="4">
        <f>F37+F40</f>
        <v>56700</v>
      </c>
      <c r="G36" s="4">
        <f>G37+G40</f>
        <v>50700</v>
      </c>
    </row>
    <row r="37" spans="1:7" x14ac:dyDescent="0.25">
      <c r="A37" s="5" t="s">
        <v>9</v>
      </c>
      <c r="B37" s="2" t="s">
        <v>8</v>
      </c>
      <c r="C37" s="4">
        <f>+C39+C38</f>
        <v>579762</v>
      </c>
      <c r="D37" s="4">
        <f t="shared" si="1"/>
        <v>76947.640852080425</v>
      </c>
      <c r="E37" s="4">
        <f>E38+E39</f>
        <v>107550</v>
      </c>
      <c r="F37" s="4">
        <f>F38+F39</f>
        <v>56700</v>
      </c>
      <c r="G37" s="4">
        <f>G38+G39</f>
        <v>50700</v>
      </c>
    </row>
    <row r="38" spans="1:7" x14ac:dyDescent="0.25">
      <c r="A38" s="27">
        <v>31</v>
      </c>
      <c r="B38" s="2" t="s">
        <v>22</v>
      </c>
      <c r="C38" s="30">
        <v>515262</v>
      </c>
      <c r="D38" s="30"/>
      <c r="E38" s="30">
        <v>98500</v>
      </c>
      <c r="F38" s="30">
        <v>45400</v>
      </c>
      <c r="G38" s="30">
        <v>45400</v>
      </c>
    </row>
    <row r="39" spans="1:7" x14ac:dyDescent="0.25">
      <c r="A39" s="3" t="s">
        <v>7</v>
      </c>
      <c r="B39" s="2" t="s">
        <v>6</v>
      </c>
      <c r="C39" s="1">
        <v>64500</v>
      </c>
      <c r="D39" s="1">
        <f t="shared" si="1"/>
        <v>8560.6211427433791</v>
      </c>
      <c r="E39" s="1">
        <v>9050</v>
      </c>
      <c r="F39" s="1">
        <v>11300</v>
      </c>
      <c r="G39" s="1">
        <v>5300</v>
      </c>
    </row>
    <row r="40" spans="1:7" x14ac:dyDescent="0.25">
      <c r="A40" s="5" t="s">
        <v>3</v>
      </c>
      <c r="B40" s="2" t="s">
        <v>2</v>
      </c>
      <c r="C40" s="4">
        <f>+C41</f>
        <v>0</v>
      </c>
      <c r="D40" s="4">
        <f t="shared" si="1"/>
        <v>0</v>
      </c>
      <c r="E40" s="4">
        <f>E41</f>
        <v>3000</v>
      </c>
      <c r="F40" s="4"/>
      <c r="G40" s="4"/>
    </row>
    <row r="41" spans="1:7" x14ac:dyDescent="0.25">
      <c r="A41" s="3" t="s">
        <v>1</v>
      </c>
      <c r="B41" s="2" t="s">
        <v>0</v>
      </c>
      <c r="C41" s="1"/>
      <c r="D41" s="1">
        <f t="shared" si="1"/>
        <v>0</v>
      </c>
      <c r="E41" s="1">
        <v>3000</v>
      </c>
      <c r="F41" s="1"/>
      <c r="G41" s="1"/>
    </row>
    <row r="42" spans="1:7" x14ac:dyDescent="0.25">
      <c r="A42" s="24" t="s">
        <v>15</v>
      </c>
      <c r="B42" s="25" t="s">
        <v>14</v>
      </c>
      <c r="C42" s="4">
        <f>C43</f>
        <v>2336449</v>
      </c>
      <c r="D42" s="4">
        <f t="shared" si="1"/>
        <v>310100.0729975446</v>
      </c>
      <c r="E42" s="4">
        <f t="shared" ref="E42:G43" si="5">E43</f>
        <v>225588</v>
      </c>
      <c r="F42" s="4">
        <f t="shared" si="5"/>
        <v>225588</v>
      </c>
      <c r="G42" s="4">
        <f t="shared" si="5"/>
        <v>225588</v>
      </c>
    </row>
    <row r="43" spans="1:7" x14ac:dyDescent="0.25">
      <c r="A43" s="6" t="s">
        <v>13</v>
      </c>
      <c r="B43" s="2" t="s">
        <v>12</v>
      </c>
      <c r="C43" s="4">
        <f>C44</f>
        <v>2336449</v>
      </c>
      <c r="D43" s="4">
        <f t="shared" si="1"/>
        <v>310100.0729975446</v>
      </c>
      <c r="E43" s="4">
        <f t="shared" si="5"/>
        <v>225588</v>
      </c>
      <c r="F43" s="4">
        <f t="shared" si="5"/>
        <v>225588</v>
      </c>
      <c r="G43" s="4">
        <f t="shared" si="5"/>
        <v>225588</v>
      </c>
    </row>
    <row r="44" spans="1:7" x14ac:dyDescent="0.25">
      <c r="A44" s="22" t="s">
        <v>11</v>
      </c>
      <c r="B44" s="23" t="s">
        <v>10</v>
      </c>
      <c r="C44" s="4">
        <f>+C45+C49</f>
        <v>2336449</v>
      </c>
      <c r="D44" s="4">
        <f t="shared" si="1"/>
        <v>310100.0729975446</v>
      </c>
      <c r="E44" s="4">
        <f>E45+E49</f>
        <v>225588</v>
      </c>
      <c r="F44" s="4">
        <f>F45+F49</f>
        <v>225588</v>
      </c>
      <c r="G44" s="4">
        <f>G45+G49</f>
        <v>225588</v>
      </c>
    </row>
    <row r="45" spans="1:7" x14ac:dyDescent="0.25">
      <c r="A45" s="5" t="s">
        <v>9</v>
      </c>
      <c r="B45" s="2" t="s">
        <v>8</v>
      </c>
      <c r="C45" s="4">
        <f>+C46+C47+C48</f>
        <v>2212449</v>
      </c>
      <c r="D45" s="4">
        <f t="shared" si="1"/>
        <v>293642.44475413096</v>
      </c>
      <c r="E45" s="4">
        <f>E46+E47+E48</f>
        <v>215948</v>
      </c>
      <c r="F45" s="4">
        <f>F46+F47+F48</f>
        <v>215948</v>
      </c>
      <c r="G45" s="4">
        <f>G46+G47+G48</f>
        <v>215948</v>
      </c>
    </row>
    <row r="46" spans="1:7" x14ac:dyDescent="0.25">
      <c r="A46" s="3" t="s">
        <v>7</v>
      </c>
      <c r="B46" s="2" t="s">
        <v>6</v>
      </c>
      <c r="C46" s="1">
        <v>2091681</v>
      </c>
      <c r="D46" s="1">
        <f t="shared" si="1"/>
        <v>277613.77662751341</v>
      </c>
      <c r="E46" s="1">
        <v>199246</v>
      </c>
      <c r="F46" s="1">
        <v>199246</v>
      </c>
      <c r="G46" s="1">
        <v>199246</v>
      </c>
    </row>
    <row r="47" spans="1:7" x14ac:dyDescent="0.25">
      <c r="A47" s="3" t="s">
        <v>5</v>
      </c>
      <c r="B47" s="2" t="s">
        <v>4</v>
      </c>
      <c r="C47" s="1">
        <v>20768</v>
      </c>
      <c r="D47" s="1">
        <f t="shared" si="1"/>
        <v>2756.3872851549536</v>
      </c>
      <c r="E47" s="1">
        <v>2156</v>
      </c>
      <c r="F47" s="1">
        <v>2156</v>
      </c>
      <c r="G47" s="1">
        <v>2156</v>
      </c>
    </row>
    <row r="48" spans="1:7" x14ac:dyDescent="0.25">
      <c r="A48" s="3">
        <v>37</v>
      </c>
      <c r="B48" s="2" t="s">
        <v>20</v>
      </c>
      <c r="C48" s="1">
        <v>100000</v>
      </c>
      <c r="D48" s="1">
        <f t="shared" si="1"/>
        <v>13272.280841462605</v>
      </c>
      <c r="E48" s="1">
        <v>14546</v>
      </c>
      <c r="F48" s="1">
        <v>14546</v>
      </c>
      <c r="G48" s="1">
        <v>14546</v>
      </c>
    </row>
    <row r="49" spans="1:7" x14ac:dyDescent="0.25">
      <c r="A49" s="5" t="s">
        <v>3</v>
      </c>
      <c r="B49" s="2" t="s">
        <v>2</v>
      </c>
      <c r="C49" s="4">
        <f>+C50</f>
        <v>124000</v>
      </c>
      <c r="D49" s="4">
        <f t="shared" si="1"/>
        <v>16457.62824341363</v>
      </c>
      <c r="E49" s="4">
        <f>E50</f>
        <v>9640</v>
      </c>
      <c r="F49" s="4">
        <f>F50</f>
        <v>9640</v>
      </c>
      <c r="G49" s="4">
        <f>G50</f>
        <v>9640</v>
      </c>
    </row>
    <row r="50" spans="1:7" x14ac:dyDescent="0.25">
      <c r="A50" s="3" t="s">
        <v>1</v>
      </c>
      <c r="B50" s="2" t="s">
        <v>0</v>
      </c>
      <c r="C50" s="1">
        <v>124000</v>
      </c>
      <c r="D50" s="1">
        <v>9640</v>
      </c>
      <c r="E50" s="1">
        <v>9640</v>
      </c>
      <c r="F50" s="1">
        <v>9640</v>
      </c>
      <c r="G50" s="1">
        <v>9640</v>
      </c>
    </row>
    <row r="51" spans="1:7" x14ac:dyDescent="0.25">
      <c r="A51" s="24" t="s">
        <v>26</v>
      </c>
      <c r="B51" s="25" t="s">
        <v>25</v>
      </c>
      <c r="C51" s="4">
        <f>C52</f>
        <v>667960</v>
      </c>
      <c r="D51" s="4">
        <f t="shared" si="1"/>
        <v>88653.527108633614</v>
      </c>
      <c r="E51" s="4">
        <f>E52</f>
        <v>37214</v>
      </c>
      <c r="F51" s="4">
        <f>F52</f>
        <v>17190</v>
      </c>
      <c r="G51" s="4"/>
    </row>
    <row r="52" spans="1:7" x14ac:dyDescent="0.25">
      <c r="A52" s="6" t="s">
        <v>13</v>
      </c>
      <c r="B52" s="2" t="s">
        <v>12</v>
      </c>
      <c r="C52" s="4">
        <f>C53</f>
        <v>667960</v>
      </c>
      <c r="D52" s="4">
        <f t="shared" si="1"/>
        <v>88653.527108633614</v>
      </c>
      <c r="E52" s="4">
        <f>E53</f>
        <v>37214</v>
      </c>
      <c r="F52" s="4">
        <f>F53</f>
        <v>17190</v>
      </c>
      <c r="G52" s="4"/>
    </row>
    <row r="53" spans="1:7" x14ac:dyDescent="0.25">
      <c r="A53" s="22">
        <v>61</v>
      </c>
      <c r="B53" s="23" t="s">
        <v>47</v>
      </c>
      <c r="C53" s="4">
        <f>+C54+C58</f>
        <v>667960</v>
      </c>
      <c r="D53" s="4">
        <f t="shared" si="1"/>
        <v>88653.527108633614</v>
      </c>
      <c r="E53" s="4">
        <f>E54+E58</f>
        <v>37214</v>
      </c>
      <c r="F53" s="4">
        <f>F54+F58</f>
        <v>17190</v>
      </c>
      <c r="G53" s="4"/>
    </row>
    <row r="54" spans="1:7" x14ac:dyDescent="0.25">
      <c r="A54" s="5" t="s">
        <v>9</v>
      </c>
      <c r="B54" s="2" t="s">
        <v>8</v>
      </c>
      <c r="C54" s="4">
        <f>+C55+C56+C57</f>
        <v>667960</v>
      </c>
      <c r="D54" s="4">
        <f t="shared" si="1"/>
        <v>88653.527108633614</v>
      </c>
      <c r="E54" s="4">
        <f>E55+E56+E57</f>
        <v>34560</v>
      </c>
      <c r="F54" s="4">
        <f>F55+F56+F57</f>
        <v>15200</v>
      </c>
      <c r="G54" s="4"/>
    </row>
    <row r="55" spans="1:7" x14ac:dyDescent="0.25">
      <c r="A55" s="3" t="s">
        <v>23</v>
      </c>
      <c r="B55" s="2" t="s">
        <v>22</v>
      </c>
      <c r="C55" s="1">
        <v>636000</v>
      </c>
      <c r="D55" s="1">
        <f t="shared" si="1"/>
        <v>84411.706151702165</v>
      </c>
      <c r="E55" s="1">
        <v>16321</v>
      </c>
      <c r="F55" s="1">
        <v>7000</v>
      </c>
      <c r="G55" s="1"/>
    </row>
    <row r="56" spans="1:7" x14ac:dyDescent="0.25">
      <c r="A56" s="3" t="s">
        <v>7</v>
      </c>
      <c r="B56" s="2" t="s">
        <v>6</v>
      </c>
      <c r="C56" s="1">
        <v>31960</v>
      </c>
      <c r="D56" s="1">
        <f t="shared" si="1"/>
        <v>4241.8209569314486</v>
      </c>
      <c r="E56" s="1">
        <v>18039</v>
      </c>
      <c r="F56" s="1">
        <v>8100</v>
      </c>
      <c r="G56" s="1"/>
    </row>
    <row r="57" spans="1:7" x14ac:dyDescent="0.25">
      <c r="A57" s="3">
        <v>34</v>
      </c>
      <c r="B57" s="2" t="s">
        <v>4</v>
      </c>
      <c r="C57" s="1"/>
      <c r="D57" s="1">
        <f t="shared" si="1"/>
        <v>0</v>
      </c>
      <c r="E57" s="1">
        <v>200</v>
      </c>
      <c r="F57" s="1">
        <v>100</v>
      </c>
      <c r="G57" s="1"/>
    </row>
    <row r="58" spans="1:7" x14ac:dyDescent="0.25">
      <c r="A58" s="5" t="s">
        <v>3</v>
      </c>
      <c r="B58" s="2" t="s">
        <v>2</v>
      </c>
      <c r="C58" s="4">
        <f>+C59</f>
        <v>0</v>
      </c>
      <c r="D58" s="4">
        <f t="shared" si="1"/>
        <v>0</v>
      </c>
      <c r="E58" s="4">
        <f>E59</f>
        <v>2654</v>
      </c>
      <c r="F58" s="4">
        <f>F59</f>
        <v>1990</v>
      </c>
      <c r="G58" s="4"/>
    </row>
    <row r="59" spans="1:7" x14ac:dyDescent="0.25">
      <c r="A59" s="3" t="s">
        <v>1</v>
      </c>
      <c r="B59" s="2" t="s">
        <v>0</v>
      </c>
      <c r="C59" s="1"/>
      <c r="D59" s="1">
        <f t="shared" si="1"/>
        <v>0</v>
      </c>
      <c r="E59" s="1">
        <v>2654</v>
      </c>
      <c r="F59" s="1">
        <v>1990</v>
      </c>
      <c r="G59" s="1"/>
    </row>
    <row r="60" spans="1:7" x14ac:dyDescent="0.25">
      <c r="A60" s="24" t="s">
        <v>49</v>
      </c>
      <c r="B60" s="25" t="s">
        <v>50</v>
      </c>
      <c r="C60" s="4"/>
      <c r="D60" s="4"/>
      <c r="E60" s="4">
        <f t="shared" ref="E60:E61" si="6">E61</f>
        <v>13926</v>
      </c>
      <c r="F60" s="4"/>
      <c r="G60" s="4"/>
    </row>
    <row r="61" spans="1:7" x14ac:dyDescent="0.25">
      <c r="A61" s="6" t="s">
        <v>13</v>
      </c>
      <c r="B61" s="2" t="s">
        <v>12</v>
      </c>
      <c r="C61" s="4">
        <f>C62</f>
        <v>0</v>
      </c>
      <c r="D61" s="4"/>
      <c r="E61" s="4">
        <f t="shared" si="6"/>
        <v>13926</v>
      </c>
      <c r="F61" s="4"/>
      <c r="G61" s="4"/>
    </row>
    <row r="62" spans="1:7" x14ac:dyDescent="0.25">
      <c r="A62" s="22" t="s">
        <v>11</v>
      </c>
      <c r="B62" s="23" t="s">
        <v>10</v>
      </c>
      <c r="C62" s="4"/>
      <c r="D62" s="4"/>
      <c r="E62" s="4">
        <f>SUM(E64:E66)</f>
        <v>13926</v>
      </c>
      <c r="F62" s="4"/>
      <c r="G62" s="4"/>
    </row>
    <row r="63" spans="1:7" x14ac:dyDescent="0.25">
      <c r="A63" s="5" t="s">
        <v>9</v>
      </c>
      <c r="B63" s="2" t="s">
        <v>8</v>
      </c>
      <c r="C63" s="4">
        <f>+C64+C65+C66</f>
        <v>0</v>
      </c>
      <c r="D63" s="4">
        <f t="shared" ref="D63:D66" si="7">+C63/7.5345</f>
        <v>0</v>
      </c>
      <c r="E63" s="4">
        <f>E64+E65+E66</f>
        <v>13926</v>
      </c>
      <c r="F63" s="4">
        <f>F64+F65+F66</f>
        <v>0</v>
      </c>
      <c r="G63" s="4">
        <f>G64+G65+G66</f>
        <v>0</v>
      </c>
    </row>
    <row r="64" spans="1:7" x14ac:dyDescent="0.25">
      <c r="A64" s="3">
        <v>31</v>
      </c>
      <c r="B64" s="2" t="s">
        <v>22</v>
      </c>
      <c r="C64" s="1"/>
      <c r="D64" s="1">
        <f t="shared" si="7"/>
        <v>0</v>
      </c>
      <c r="E64" s="1">
        <v>5527</v>
      </c>
      <c r="F64" s="1"/>
      <c r="G64" s="1"/>
    </row>
    <row r="65" spans="1:7" x14ac:dyDescent="0.25">
      <c r="A65" s="3">
        <v>32</v>
      </c>
      <c r="B65" s="2" t="s">
        <v>6</v>
      </c>
      <c r="C65" s="1"/>
      <c r="D65" s="1">
        <f t="shared" si="7"/>
        <v>0</v>
      </c>
      <c r="E65" s="1">
        <v>1897</v>
      </c>
      <c r="F65" s="1"/>
      <c r="G65" s="1"/>
    </row>
    <row r="66" spans="1:7" x14ac:dyDescent="0.25">
      <c r="A66" s="3">
        <v>34</v>
      </c>
      <c r="B66" s="2" t="s">
        <v>4</v>
      </c>
      <c r="C66" s="1"/>
      <c r="D66" s="1">
        <f t="shared" si="7"/>
        <v>0</v>
      </c>
      <c r="E66" s="1">
        <v>6502</v>
      </c>
      <c r="F66" s="1"/>
      <c r="G66" s="1"/>
    </row>
  </sheetData>
  <mergeCells count="1">
    <mergeCell ref="A3:G3"/>
  </mergeCells>
  <pageMargins left="0.31496062992125984" right="0.31496062992125984" top="0.35433070866141736" bottom="0.35433070866141736" header="0.19685039370078741" footer="0.19685039370078741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PRIMJER JAVNI INSTITUTI</vt:lpstr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Selihar</dc:creator>
  <cp:lastModifiedBy>Windows User</cp:lastModifiedBy>
  <cp:lastPrinted>2022-12-15T22:23:23Z</cp:lastPrinted>
  <dcterms:created xsi:type="dcterms:W3CDTF">2022-09-26T11:51:08Z</dcterms:created>
  <dcterms:modified xsi:type="dcterms:W3CDTF">2022-12-15T22:23:57Z</dcterms:modified>
</cp:coreProperties>
</file>