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selihar\Desktop\"/>
    </mc:Choice>
  </mc:AlternateContent>
  <xr:revisionPtr revIDLastSave="0" documentId="13_ncr:1_{232D5B74-5996-4195-BDCD-AD39AFB79F4E}" xr6:coauthVersionLast="47" xr6:coauthVersionMax="47" xr10:uidLastSave="{00000000-0000-0000-0000-000000000000}"/>
  <bookViews>
    <workbookView xWindow="-120" yWindow="-120" windowWidth="29040" windowHeight="15840" xr2:uid="{C4EE1148-0FD7-438B-A583-18C8891E12E3}"/>
  </bookViews>
  <sheets>
    <sheet name=" JAVNI INSTITUTI" sheetId="2" r:id="rId1"/>
    <sheet name="Lis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9" i="2" l="1"/>
  <c r="F67" i="2" s="1"/>
  <c r="G69" i="2"/>
  <c r="G67" i="2" s="1"/>
  <c r="E69" i="2"/>
  <c r="E67" i="2" s="1"/>
  <c r="F72" i="2"/>
  <c r="G72" i="2"/>
  <c r="E72" i="2"/>
  <c r="F70" i="2"/>
  <c r="G70" i="2"/>
  <c r="E70" i="2"/>
  <c r="E68" i="2" l="1"/>
  <c r="F68" i="2"/>
  <c r="G68" i="2"/>
  <c r="G29" i="2"/>
  <c r="F49" i="2"/>
  <c r="G49" i="2"/>
  <c r="G54" i="2"/>
  <c r="G53" i="2" s="1"/>
  <c r="G52" i="2" s="1"/>
  <c r="G51" i="2" s="1"/>
  <c r="G58" i="2"/>
  <c r="D18" i="2" l="1"/>
  <c r="E18" i="2"/>
  <c r="F18" i="2"/>
  <c r="G18" i="2"/>
  <c r="C18" i="2"/>
  <c r="E13" i="2"/>
  <c r="F13" i="2"/>
  <c r="G13" i="2"/>
  <c r="D13" i="2"/>
  <c r="C13" i="2"/>
  <c r="F23" i="2"/>
  <c r="F29" i="2"/>
  <c r="E23" i="2"/>
  <c r="E29" i="2"/>
  <c r="G44" i="2"/>
  <c r="F44" i="2"/>
  <c r="E44" i="2"/>
  <c r="D23" i="2"/>
  <c r="D29" i="2"/>
  <c r="D35" i="2"/>
  <c r="D40" i="2"/>
  <c r="D44" i="2"/>
  <c r="D49" i="2"/>
  <c r="D54" i="2"/>
  <c r="D58" i="2"/>
  <c r="D63" i="2"/>
  <c r="D61" i="2" s="1"/>
  <c r="D60" i="2" s="1"/>
  <c r="C44" i="2"/>
  <c r="C23" i="2"/>
  <c r="C29" i="2"/>
  <c r="E62" i="2"/>
  <c r="G63" i="2"/>
  <c r="G62" i="2" s="1"/>
  <c r="G61" i="2" s="1"/>
  <c r="G60" i="2" s="1"/>
  <c r="F63" i="2"/>
  <c r="F62" i="2" s="1"/>
  <c r="F61" i="2" s="1"/>
  <c r="F60" i="2" s="1"/>
  <c r="E63" i="2"/>
  <c r="C63" i="2"/>
  <c r="C62" i="2" s="1"/>
  <c r="C60" i="2" s="1"/>
  <c r="G12" i="2" l="1"/>
  <c r="G11" i="2" s="1"/>
  <c r="G10" i="2" s="1"/>
  <c r="F12" i="2"/>
  <c r="F11" i="2" s="1"/>
  <c r="F10" i="2" s="1"/>
  <c r="E12" i="2"/>
  <c r="E11" i="2" s="1"/>
  <c r="E10" i="2" s="1"/>
  <c r="D12" i="2"/>
  <c r="C12" i="2"/>
  <c r="D53" i="2"/>
  <c r="D52" i="2" s="1"/>
  <c r="D43" i="2"/>
  <c r="D22" i="2"/>
  <c r="D21" i="2" s="1"/>
  <c r="D20" i="2" s="1"/>
  <c r="D34" i="2"/>
  <c r="D32" i="2" s="1"/>
  <c r="D10" i="2"/>
  <c r="D11" i="2"/>
  <c r="D62" i="2"/>
  <c r="C61" i="2"/>
  <c r="E61" i="2"/>
  <c r="E60" i="2" s="1"/>
  <c r="F54" i="2"/>
  <c r="F58" i="2"/>
  <c r="G43" i="2"/>
  <c r="G42" i="2" s="1"/>
  <c r="F43" i="2"/>
  <c r="F42" i="2" s="1"/>
  <c r="G35" i="2"/>
  <c r="G40" i="2"/>
  <c r="F35" i="2"/>
  <c r="F40" i="2"/>
  <c r="G23" i="2"/>
  <c r="G22" i="2" s="1"/>
  <c r="G21" i="2" s="1"/>
  <c r="G20" i="2" s="1"/>
  <c r="E35" i="2"/>
  <c r="E40" i="2"/>
  <c r="E49" i="2"/>
  <c r="E58" i="2"/>
  <c r="E54" i="2"/>
  <c r="D51" i="2" l="1"/>
  <c r="E43" i="2"/>
  <c r="E42" i="2" s="1"/>
  <c r="F53" i="2"/>
  <c r="F52" i="2" s="1"/>
  <c r="F51" i="2" s="1"/>
  <c r="F22" i="2"/>
  <c r="F21" i="2" s="1"/>
  <c r="F20" i="2" s="1"/>
  <c r="F9" i="2" s="1"/>
  <c r="E53" i="2"/>
  <c r="E52" i="2" s="1"/>
  <c r="E51" i="2" s="1"/>
  <c r="F34" i="2"/>
  <c r="F33" i="2" s="1"/>
  <c r="F32" i="2" s="1"/>
  <c r="G34" i="2"/>
  <c r="G33" i="2" s="1"/>
  <c r="G32" i="2" s="1"/>
  <c r="G9" i="2" s="1"/>
  <c r="E34" i="2"/>
  <c r="E33" i="2" s="1"/>
  <c r="E32" i="2" s="1"/>
  <c r="E22" i="2"/>
  <c r="E21" i="2" s="1"/>
  <c r="E20" i="2" s="1"/>
  <c r="E9" i="2" s="1"/>
  <c r="E8" i="2" l="1"/>
  <c r="E7" i="2" s="1"/>
  <c r="F8" i="2"/>
  <c r="F7" i="2" s="1"/>
  <c r="G8" i="2"/>
  <c r="G7" i="2" s="1"/>
  <c r="C58" i="2" l="1"/>
  <c r="C54" i="2"/>
  <c r="C22" i="2" l="1"/>
  <c r="C21" i="2" s="1"/>
  <c r="C20" i="2" s="1"/>
  <c r="C53" i="2"/>
  <c r="C52" i="2" l="1"/>
  <c r="C35" i="2"/>
  <c r="C40" i="2"/>
  <c r="C49" i="2"/>
  <c r="C43" i="2" s="1"/>
  <c r="C51" i="2" l="1"/>
  <c r="C34" i="2"/>
  <c r="C33" i="2" s="1"/>
  <c r="C32" i="2" s="1"/>
  <c r="D42" i="2" l="1"/>
  <c r="D9" i="2" s="1"/>
  <c r="C42" i="2"/>
  <c r="C11" i="2"/>
  <c r="D33" i="2"/>
  <c r="C10" i="2" l="1"/>
  <c r="C9" i="2" s="1"/>
  <c r="C8" i="2" l="1"/>
  <c r="C7" i="2" s="1"/>
  <c r="D8" i="2" l="1"/>
  <c r="D7" i="2" s="1"/>
</calcChain>
</file>

<file path=xl/sharedStrings.xml><?xml version="1.0" encoding="utf-8"?>
<sst xmlns="http://schemas.openxmlformats.org/spreadsheetml/2006/main" count="125" uniqueCount="56">
  <si>
    <t>Rashodi za nabavu proizvedene dugotrajne imovine</t>
  </si>
  <si>
    <t>42</t>
  </si>
  <si>
    <t>Rashodi za nabavu nefinancijske imovine</t>
  </si>
  <si>
    <t>4</t>
  </si>
  <si>
    <t>Financijski rashodi</t>
  </si>
  <si>
    <t>34</t>
  </si>
  <si>
    <t>Materijalni rashodi</t>
  </si>
  <si>
    <t>32</t>
  </si>
  <si>
    <t>Rashodi poslovanja</t>
  </si>
  <si>
    <t>3</t>
  </si>
  <si>
    <t>Opći prihodi i primici</t>
  </si>
  <si>
    <t>11</t>
  </si>
  <si>
    <t>Istraživanje i razvoj: Opće javne usluge</t>
  </si>
  <si>
    <t>0150</t>
  </si>
  <si>
    <t>Ostale pomoći</t>
  </si>
  <si>
    <t>52</t>
  </si>
  <si>
    <t>Pomoći EU</t>
  </si>
  <si>
    <t>51</t>
  </si>
  <si>
    <t>Naknade građanima i kućanstvima na temelju osiguranja i druge naknade</t>
  </si>
  <si>
    <t>37</t>
  </si>
  <si>
    <t>Rashodi za zaposlene</t>
  </si>
  <si>
    <t>31</t>
  </si>
  <si>
    <t>Vlastiti prihodi</t>
  </si>
  <si>
    <t>ULAGANJE U ZNANSTVENO ISTRAŽIVAČKU DJELATNOST</t>
  </si>
  <si>
    <t>3801</t>
  </si>
  <si>
    <t>Javni instituti u Republici Hrvatskoj</t>
  </si>
  <si>
    <t>08008</t>
  </si>
  <si>
    <t>MINISTARSTVO ZNANOSTI I OBRAZOVANJA</t>
  </si>
  <si>
    <t>080</t>
  </si>
  <si>
    <t>Projekcija 
za 2025.</t>
  </si>
  <si>
    <t/>
  </si>
  <si>
    <t>U EUR</t>
  </si>
  <si>
    <t>RKP: 3105</t>
  </si>
  <si>
    <t>'Naknade građanima i kućanstvima na temelju osiguranja i druge naknade</t>
  </si>
  <si>
    <t>'Rashodi za nabavu nefinancijske imovine</t>
  </si>
  <si>
    <t>Donacije</t>
  </si>
  <si>
    <t>INSTITUT DRUŠTVENIH ZNANOSTI IVO PILAR</t>
  </si>
  <si>
    <t>A622120</t>
  </si>
  <si>
    <t>PRAVOMOĆNE SUDSKE PRESUDE</t>
  </si>
  <si>
    <t>Izvršenje 
2022.</t>
  </si>
  <si>
    <t>Tekući plan 
2023.</t>
  </si>
  <si>
    <t>Plan za 2024.</t>
  </si>
  <si>
    <t>Projekcija 
za 2026.</t>
  </si>
  <si>
    <t>Finacijski rashodi</t>
  </si>
  <si>
    <t>Pomoći dane u inozemstvo i unutar općeg proračuna</t>
  </si>
  <si>
    <t xml:space="preserve">Rashodi za nabavu neproizvedene dugotrajne imovine       </t>
  </si>
  <si>
    <t>A444444</t>
  </si>
  <si>
    <t xml:space="preserve">SAMOSTALNA DJELATNOST JAVNIH INSTITUTA – IZ EVIDENCIJSKIH PRIHODA                </t>
  </si>
  <si>
    <t>A111111</t>
  </si>
  <si>
    <t>PROGRAMSKO FINANCIRANJE JAVNIH INSTITUTA</t>
  </si>
  <si>
    <t>II. POSEBNI DIO - IZMJENA</t>
  </si>
  <si>
    <t>'PROGRAMSKO FINANCIRANJE JAVNIH INSTITUTA</t>
  </si>
  <si>
    <t xml:space="preserve">       A111111</t>
  </si>
  <si>
    <t>'Istraživanje i razvoj: Opće javne usluge</t>
  </si>
  <si>
    <t>Mehanizam za oporavak i otpornost</t>
  </si>
  <si>
    <t>Zagreb, 11.12.2023.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</si>
</sst>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8"/>
      <name val="Arial"/>
      <family val="2"/>
      <charset val="238"/>
    </font>
    <font>
      <sz val="9"/>
      <name val="Arial"/>
      <family val="2"/>
    </font>
    <font>
      <sz val="8"/>
      <color theme="1"/>
      <name val="Arial"/>
      <family val="2"/>
      <charset val="238"/>
    </font>
  </fonts>
  <fills count="14">
    <fill>
      <patternFill patternType="none"/>
    </fill>
    <fill>
      <patternFill patternType="gray125"/>
    </fill>
    <fill>
      <patternFill patternType="solid">
        <fgColor indexed="41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23"/>
      </patternFill>
    </fill>
    <fill>
      <patternFill patternType="solid">
        <fgColor theme="4" tint="-0.249977111117893"/>
        <bgColor indexed="64"/>
      </patternFill>
    </fill>
    <fill>
      <patternFill patternType="solid">
        <fgColor indexed="49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8EA9DB"/>
        <bgColor indexed="64"/>
      </patternFill>
    </fill>
  </fills>
  <borders count="4">
    <border>
      <left/>
      <right/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/>
      <diagonal/>
    </border>
  </borders>
  <cellStyleXfs count="8">
    <xf numFmtId="0" fontId="0" fillId="0" borderId="0"/>
    <xf numFmtId="4" fontId="4" fillId="0" borderId="1" applyNumberFormat="0" applyProtection="0">
      <alignment horizontal="right" vertical="center"/>
    </xf>
    <xf numFmtId="0" fontId="4" fillId="2" borderId="1" applyNumberFormat="0" applyProtection="0">
      <alignment horizontal="left" vertical="center" indent="1"/>
    </xf>
    <xf numFmtId="4" fontId="4" fillId="3" borderId="1" applyNumberFormat="0" applyProtection="0">
      <alignment vertical="center"/>
    </xf>
    <xf numFmtId="0" fontId="4" fillId="4" borderId="1" applyNumberFormat="0" applyProtection="0">
      <alignment horizontal="left" vertical="center" indent="1"/>
    </xf>
    <xf numFmtId="0" fontId="4" fillId="5" borderId="1" applyNumberFormat="0" applyProtection="0">
      <alignment horizontal="left" vertical="center" indent="1"/>
    </xf>
    <xf numFmtId="4" fontId="4" fillId="7" borderId="1" applyNumberFormat="0" applyProtection="0">
      <alignment horizontal="left" vertical="center" indent="1"/>
    </xf>
    <xf numFmtId="4" fontId="4" fillId="7" borderId="1" applyNumberFormat="0" applyProtection="0">
      <alignment horizontal="left" vertical="center" indent="1"/>
    </xf>
  </cellStyleXfs>
  <cellXfs count="48">
    <xf numFmtId="0" fontId="0" fillId="0" borderId="0" xfId="0"/>
    <xf numFmtId="3" fontId="4" fillId="0" borderId="1" xfId="1" applyNumberFormat="1">
      <alignment horizontal="right" vertical="center"/>
    </xf>
    <xf numFmtId="0" fontId="4" fillId="2" borderId="1" xfId="2" quotePrefix="1">
      <alignment horizontal="left" vertical="center" indent="1"/>
    </xf>
    <xf numFmtId="0" fontId="4" fillId="2" borderId="1" xfId="2" quotePrefix="1" applyAlignment="1">
      <alignment horizontal="left" vertical="center" indent="9"/>
    </xf>
    <xf numFmtId="3" fontId="4" fillId="3" borderId="1" xfId="3" applyNumberFormat="1">
      <alignment vertical="center"/>
    </xf>
    <xf numFmtId="0" fontId="4" fillId="2" borderId="1" xfId="2" quotePrefix="1" applyAlignment="1">
      <alignment horizontal="left" vertical="center" indent="6"/>
    </xf>
    <xf numFmtId="0" fontId="1" fillId="0" borderId="0" xfId="0" applyFont="1"/>
    <xf numFmtId="3" fontId="5" fillId="3" borderId="1" xfId="3" applyNumberFormat="1" applyFont="1">
      <alignment vertical="center"/>
    </xf>
    <xf numFmtId="0" fontId="5" fillId="4" borderId="1" xfId="4" quotePrefix="1" applyFont="1">
      <alignment horizontal="left" vertical="center" indent="1"/>
    </xf>
    <xf numFmtId="0" fontId="5" fillId="4" borderId="1" xfId="4" quotePrefix="1" applyFont="1" applyAlignment="1">
      <alignment horizontal="left" vertical="center" indent="4"/>
    </xf>
    <xf numFmtId="0" fontId="3" fillId="0" borderId="0" xfId="0" applyFont="1"/>
    <xf numFmtId="3" fontId="6" fillId="3" borderId="1" xfId="3" applyNumberFormat="1" applyFont="1">
      <alignment vertical="center"/>
    </xf>
    <xf numFmtId="0" fontId="6" fillId="6" borderId="1" xfId="5" quotePrefix="1" applyFont="1" applyFill="1">
      <alignment horizontal="left" vertical="center" indent="1"/>
    </xf>
    <xf numFmtId="0" fontId="6" fillId="6" borderId="1" xfId="5" quotePrefix="1" applyFont="1" applyFill="1" applyAlignment="1">
      <alignment horizontal="left" vertical="center" indent="3"/>
    </xf>
    <xf numFmtId="0" fontId="6" fillId="5" borderId="1" xfId="5" quotePrefix="1" applyFont="1">
      <alignment horizontal="left" vertical="center" indent="1"/>
    </xf>
    <xf numFmtId="0" fontId="6" fillId="5" borderId="1" xfId="5" quotePrefix="1" applyFont="1" applyAlignment="1">
      <alignment horizontal="left" vertical="center" indent="3"/>
    </xf>
    <xf numFmtId="0" fontId="6" fillId="7" borderId="1" xfId="6" quotePrefix="1" applyNumberFormat="1" applyFont="1" applyAlignment="1">
      <alignment horizontal="left" vertical="center" wrapText="1" indent="1"/>
    </xf>
    <xf numFmtId="0" fontId="6" fillId="7" borderId="1" xfId="7" quotePrefix="1" applyNumberFormat="1" applyFont="1">
      <alignment horizontal="left" vertical="center" indent="1"/>
    </xf>
    <xf numFmtId="0" fontId="2" fillId="0" borderId="0" xfId="0" applyFont="1" applyAlignment="1">
      <alignment horizontal="right"/>
    </xf>
    <xf numFmtId="0" fontId="7" fillId="0" borderId="0" xfId="0" applyFont="1" applyAlignment="1">
      <alignment horizontal="center"/>
    </xf>
    <xf numFmtId="0" fontId="8" fillId="0" borderId="0" xfId="0" applyFont="1"/>
    <xf numFmtId="0" fontId="4" fillId="9" borderId="1" xfId="2" quotePrefix="1" applyFill="1" applyAlignment="1">
      <alignment horizontal="left" vertical="center" indent="5"/>
    </xf>
    <xf numFmtId="0" fontId="4" fillId="9" borderId="1" xfId="2" quotePrefix="1" applyFill="1">
      <alignment horizontal="left" vertical="center" indent="1"/>
    </xf>
    <xf numFmtId="0" fontId="4" fillId="2" borderId="1" xfId="2" quotePrefix="1" applyAlignment="1">
      <alignment horizontal="right" vertical="top"/>
    </xf>
    <xf numFmtId="3" fontId="4" fillId="10" borderId="1" xfId="1" applyNumberFormat="1" applyFill="1">
      <alignment horizontal="right" vertical="center"/>
    </xf>
    <xf numFmtId="3" fontId="4" fillId="11" borderId="1" xfId="1" applyNumberFormat="1" applyFill="1">
      <alignment horizontal="right" vertical="center"/>
    </xf>
    <xf numFmtId="3" fontId="4" fillId="11" borderId="1" xfId="3" applyNumberFormat="1" applyFill="1">
      <alignment vertical="center"/>
    </xf>
    <xf numFmtId="0" fontId="4" fillId="9" borderId="1" xfId="2" quotePrefix="1" applyFill="1" applyAlignment="1">
      <alignment horizontal="center" vertical="center"/>
    </xf>
    <xf numFmtId="0" fontId="9" fillId="2" borderId="1" xfId="2" quotePrefix="1" applyFont="1" applyAlignment="1">
      <alignment horizontal="center" vertical="center"/>
    </xf>
    <xf numFmtId="0" fontId="9" fillId="2" borderId="1" xfId="2" quotePrefix="1" applyFont="1" applyAlignment="1">
      <alignment horizontal="center" vertical="top"/>
    </xf>
    <xf numFmtId="0" fontId="4" fillId="2" borderId="1" xfId="2" quotePrefix="1" applyAlignment="1">
      <alignment vertical="center"/>
    </xf>
    <xf numFmtId="0" fontId="10" fillId="8" borderId="1" xfId="2" quotePrefix="1" applyFont="1" applyFill="1" applyAlignment="1">
      <alignment horizontal="left" vertical="center" indent="7"/>
    </xf>
    <xf numFmtId="0" fontId="10" fillId="8" borderId="1" xfId="2" quotePrefix="1" applyFont="1" applyFill="1">
      <alignment horizontal="left" vertical="center" indent="1"/>
    </xf>
    <xf numFmtId="0" fontId="7" fillId="0" borderId="0" xfId="0" applyFont="1" applyAlignment="1">
      <alignment horizontal="center"/>
    </xf>
    <xf numFmtId="0" fontId="4" fillId="2" borderId="3" xfId="2" quotePrefix="1" applyBorder="1" applyAlignment="1">
      <alignment horizontal="left" vertical="center" indent="9"/>
    </xf>
    <xf numFmtId="3" fontId="4" fillId="0" borderId="3" xfId="1" applyNumberFormat="1" applyBorder="1">
      <alignment horizontal="right" vertical="center"/>
    </xf>
    <xf numFmtId="0" fontId="0" fillId="0" borderId="2" xfId="0" applyBorder="1"/>
    <xf numFmtId="0" fontId="11" fillId="9" borderId="2" xfId="0" applyFont="1" applyFill="1" applyBorder="1" applyAlignment="1">
      <alignment horizontal="center"/>
    </xf>
    <xf numFmtId="0" fontId="11" fillId="9" borderId="2" xfId="0" applyFont="1" applyFill="1" applyBorder="1"/>
    <xf numFmtId="0" fontId="4" fillId="12" borderId="3" xfId="2" quotePrefix="1" applyFill="1" applyBorder="1">
      <alignment horizontal="left" vertical="center" indent="1"/>
    </xf>
    <xf numFmtId="49" fontId="11" fillId="12" borderId="2" xfId="0" applyNumberFormat="1" applyFont="1" applyFill="1" applyBorder="1" applyAlignment="1">
      <alignment horizontal="center"/>
    </xf>
    <xf numFmtId="0" fontId="11" fillId="12" borderId="2" xfId="0" applyFont="1" applyFill="1" applyBorder="1"/>
    <xf numFmtId="0" fontId="11" fillId="12" borderId="2" xfId="0" applyFont="1" applyFill="1" applyBorder="1" applyAlignment="1">
      <alignment horizontal="center"/>
    </xf>
    <xf numFmtId="0" fontId="11" fillId="13" borderId="2" xfId="0" applyFont="1" applyFill="1" applyBorder="1"/>
    <xf numFmtId="0" fontId="0" fillId="10" borderId="2" xfId="0" applyFill="1" applyBorder="1"/>
    <xf numFmtId="3" fontId="11" fillId="0" borderId="2" xfId="0" applyNumberFormat="1" applyFont="1" applyBorder="1"/>
    <xf numFmtId="4" fontId="11" fillId="10" borderId="2" xfId="0" applyNumberFormat="1" applyFont="1" applyFill="1" applyBorder="1"/>
    <xf numFmtId="3" fontId="11" fillId="10" borderId="2" xfId="0" applyNumberFormat="1" applyFont="1" applyFill="1" applyBorder="1"/>
  </cellXfs>
  <cellStyles count="8">
    <cellStyle name="Normalno" xfId="0" builtinId="0"/>
    <cellStyle name="SAPBEXaggData" xfId="3" xr:uid="{CBB95474-9E25-4868-AE47-399F4B5D1C11}"/>
    <cellStyle name="SAPBEXchaText" xfId="7" xr:uid="{BE762585-8816-4EDA-9E39-3A849BD4AE6A}"/>
    <cellStyle name="SAPBEXHLevel1" xfId="5" xr:uid="{AC720679-99B4-4DB7-AFF8-A465C675E946}"/>
    <cellStyle name="SAPBEXHLevel2" xfId="4" xr:uid="{DB55EC42-B34D-4C12-B3E6-075B787ACB14}"/>
    <cellStyle name="SAPBEXHLevel3" xfId="2" xr:uid="{17B8F07A-09C4-413C-AAD5-020B201E6686}"/>
    <cellStyle name="SAPBEXstdData" xfId="1" xr:uid="{B2D1A8D7-7EB7-4CF7-A24F-8808DC4C5FC1}"/>
    <cellStyle name="SAPBEXstdItem" xfId="6" xr:uid="{E8EF9C4E-68F5-4344-8CA7-C3079EC8EDB9}"/>
  </cellStyles>
  <dxfs count="0"/>
  <tableStyles count="0" defaultTableStyle="TableStyleMedium2" defaultPivotStyle="PivotStyleLight16"/>
  <colors>
    <mruColors>
      <color rgb="FFFFFF99"/>
      <color rgb="FF8EA9DB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9E2A99-4DD3-4E17-8FE7-D9557B46F5EC}">
  <dimension ref="A1:G75"/>
  <sheetViews>
    <sheetView tabSelected="1" topLeftCell="A55" workbookViewId="0">
      <selection activeCell="A75" sqref="A75"/>
    </sheetView>
  </sheetViews>
  <sheetFormatPr defaultRowHeight="15" x14ac:dyDescent="0.25"/>
  <cols>
    <col min="1" max="1" width="14.85546875" customWidth="1"/>
    <col min="2" max="2" width="53.85546875" bestFit="1" customWidth="1"/>
    <col min="3" max="7" width="13.28515625" customWidth="1"/>
  </cols>
  <sheetData>
    <row r="1" spans="1:7" s="10" customFormat="1" ht="15.75" x14ac:dyDescent="0.25">
      <c r="A1" s="20" t="s">
        <v>32</v>
      </c>
      <c r="B1" s="20" t="s">
        <v>36</v>
      </c>
    </row>
    <row r="2" spans="1:7" s="10" customFormat="1" ht="12" customHeight="1" x14ac:dyDescent="0.25">
      <c r="A2" s="20"/>
      <c r="B2" s="20"/>
    </row>
    <row r="3" spans="1:7" ht="23.25" x14ac:dyDescent="0.35">
      <c r="A3" s="33" t="s">
        <v>50</v>
      </c>
      <c r="B3" s="33"/>
      <c r="C3" s="33"/>
      <c r="D3" s="33"/>
      <c r="E3" s="33"/>
      <c r="F3" s="33"/>
      <c r="G3" s="33"/>
    </row>
    <row r="4" spans="1:7" ht="13.5" customHeight="1" x14ac:dyDescent="0.35">
      <c r="A4" s="19"/>
      <c r="B4" s="19"/>
      <c r="C4" s="19"/>
      <c r="D4" s="19"/>
      <c r="E4" s="19"/>
      <c r="F4" s="19"/>
      <c r="G4" s="19"/>
    </row>
    <row r="5" spans="1:7" x14ac:dyDescent="0.25">
      <c r="C5" s="18" t="s">
        <v>31</v>
      </c>
      <c r="D5" s="18" t="s">
        <v>31</v>
      </c>
      <c r="E5" s="18" t="s">
        <v>31</v>
      </c>
      <c r="F5" s="18" t="s">
        <v>31</v>
      </c>
      <c r="G5" s="18" t="s">
        <v>31</v>
      </c>
    </row>
    <row r="6" spans="1:7" s="10" customFormat="1" ht="45" x14ac:dyDescent="0.25">
      <c r="A6" s="17" t="s">
        <v>30</v>
      </c>
      <c r="B6" s="17" t="s">
        <v>30</v>
      </c>
      <c r="C6" s="16" t="s">
        <v>39</v>
      </c>
      <c r="D6" s="16" t="s">
        <v>40</v>
      </c>
      <c r="E6" s="16" t="s">
        <v>41</v>
      </c>
      <c r="F6" s="16" t="s">
        <v>29</v>
      </c>
      <c r="G6" s="16" t="s">
        <v>42</v>
      </c>
    </row>
    <row r="7" spans="1:7" s="10" customFormat="1" x14ac:dyDescent="0.25">
      <c r="A7" s="15" t="s">
        <v>28</v>
      </c>
      <c r="B7" s="14" t="s">
        <v>27</v>
      </c>
      <c r="C7" s="11">
        <f t="shared" ref="C7:G8" si="0">C8</f>
        <v>3977944.38</v>
      </c>
      <c r="D7" s="11">
        <f t="shared" si="0"/>
        <v>4225660</v>
      </c>
      <c r="E7" s="11">
        <f t="shared" si="0"/>
        <v>4743493</v>
      </c>
      <c r="F7" s="11">
        <f t="shared" si="0"/>
        <v>4586311</v>
      </c>
      <c r="G7" s="11">
        <f t="shared" si="0"/>
        <v>4511190</v>
      </c>
    </row>
    <row r="8" spans="1:7" s="10" customFormat="1" x14ac:dyDescent="0.25">
      <c r="A8" s="13" t="s">
        <v>26</v>
      </c>
      <c r="B8" s="12" t="s">
        <v>25</v>
      </c>
      <c r="C8" s="11">
        <f t="shared" si="0"/>
        <v>3977944.38</v>
      </c>
      <c r="D8" s="11">
        <f t="shared" si="0"/>
        <v>4225660</v>
      </c>
      <c r="E8" s="11">
        <f t="shared" si="0"/>
        <v>4743493</v>
      </c>
      <c r="F8" s="11">
        <f t="shared" si="0"/>
        <v>4586311</v>
      </c>
      <c r="G8" s="11">
        <f t="shared" si="0"/>
        <v>4511190</v>
      </c>
    </row>
    <row r="9" spans="1:7" s="6" customFormat="1" x14ac:dyDescent="0.25">
      <c r="A9" s="9" t="s">
        <v>24</v>
      </c>
      <c r="B9" s="8" t="s">
        <v>23</v>
      </c>
      <c r="C9" s="7">
        <f>C10+C20+C32+C42+C51+C60</f>
        <v>3977944.38</v>
      </c>
      <c r="D9" s="7">
        <f>SUM(D10+D20+D32+D42+D51+D60)</f>
        <v>4225660</v>
      </c>
      <c r="E9" s="7">
        <f>E10+E20+E32+E42+E51+E60+E67</f>
        <v>4743493</v>
      </c>
      <c r="F9" s="7">
        <f>F10+F20+F32+F42+F51+F67</f>
        <v>4586311</v>
      </c>
      <c r="G9" s="7">
        <f>G10+G20+G32+G42+G51+G67</f>
        <v>4511190</v>
      </c>
    </row>
    <row r="10" spans="1:7" x14ac:dyDescent="0.25">
      <c r="A10" s="21" t="s">
        <v>48</v>
      </c>
      <c r="B10" s="22" t="s">
        <v>49</v>
      </c>
      <c r="C10" s="4">
        <f>C11</f>
        <v>3220051</v>
      </c>
      <c r="D10" s="4">
        <f>D12</f>
        <v>3737289</v>
      </c>
      <c r="E10" s="4">
        <f t="shared" ref="E10:G11" si="1">E11</f>
        <v>4054265</v>
      </c>
      <c r="F10" s="4">
        <f t="shared" si="1"/>
        <v>4065991</v>
      </c>
      <c r="G10" s="4">
        <f t="shared" si="1"/>
        <v>4088129</v>
      </c>
    </row>
    <row r="11" spans="1:7" x14ac:dyDescent="0.25">
      <c r="A11" s="5" t="s">
        <v>13</v>
      </c>
      <c r="B11" s="2" t="s">
        <v>12</v>
      </c>
      <c r="C11" s="4">
        <f>C12</f>
        <v>3220051</v>
      </c>
      <c r="D11" s="4">
        <f>D12</f>
        <v>3737289</v>
      </c>
      <c r="E11" s="4">
        <f t="shared" si="1"/>
        <v>4054265</v>
      </c>
      <c r="F11" s="4">
        <f t="shared" si="1"/>
        <v>4065991</v>
      </c>
      <c r="G11" s="4">
        <f t="shared" si="1"/>
        <v>4088129</v>
      </c>
    </row>
    <row r="12" spans="1:7" x14ac:dyDescent="0.25">
      <c r="A12" s="31" t="s">
        <v>11</v>
      </c>
      <c r="B12" s="32" t="s">
        <v>10</v>
      </c>
      <c r="C12" s="4">
        <f>SUM(C13+C18)</f>
        <v>3220051</v>
      </c>
      <c r="D12" s="4">
        <f t="shared" ref="D12:G12" si="2">SUM(D13+D18)</f>
        <v>3737289</v>
      </c>
      <c r="E12" s="4">
        <f t="shared" si="2"/>
        <v>4054265</v>
      </c>
      <c r="F12" s="4">
        <f t="shared" si="2"/>
        <v>4065991</v>
      </c>
      <c r="G12" s="4">
        <f t="shared" si="2"/>
        <v>4088129</v>
      </c>
    </row>
    <row r="13" spans="1:7" x14ac:dyDescent="0.25">
      <c r="A13" s="28" t="s">
        <v>9</v>
      </c>
      <c r="B13" s="2" t="s">
        <v>8</v>
      </c>
      <c r="C13" s="4">
        <f>SUM(C14:C17)</f>
        <v>3206078</v>
      </c>
      <c r="D13" s="4">
        <f>SUM(D14:D17)</f>
        <v>3727649</v>
      </c>
      <c r="E13" s="4">
        <f t="shared" ref="E13:G13" si="3">SUM(E14:E17)</f>
        <v>4027265</v>
      </c>
      <c r="F13" s="4">
        <f t="shared" si="3"/>
        <v>4038991</v>
      </c>
      <c r="G13" s="4">
        <f t="shared" si="3"/>
        <v>4061129</v>
      </c>
    </row>
    <row r="14" spans="1:7" x14ac:dyDescent="0.25">
      <c r="A14" s="3" t="s">
        <v>21</v>
      </c>
      <c r="B14" s="2" t="s">
        <v>20</v>
      </c>
      <c r="C14" s="1">
        <v>2940755</v>
      </c>
      <c r="D14" s="1">
        <v>3467984</v>
      </c>
      <c r="E14" s="1">
        <v>3790476</v>
      </c>
      <c r="F14" s="1">
        <v>3801202</v>
      </c>
      <c r="G14" s="1">
        <v>3822340</v>
      </c>
    </row>
    <row r="15" spans="1:7" x14ac:dyDescent="0.25">
      <c r="A15" s="3">
        <v>32</v>
      </c>
      <c r="B15" s="2" t="s">
        <v>6</v>
      </c>
      <c r="C15" s="1">
        <v>256298</v>
      </c>
      <c r="D15" s="1">
        <v>242963</v>
      </c>
      <c r="E15" s="1">
        <v>224689</v>
      </c>
      <c r="F15" s="1">
        <v>225689</v>
      </c>
      <c r="G15" s="1">
        <v>226689</v>
      </c>
    </row>
    <row r="16" spans="1:7" x14ac:dyDescent="0.25">
      <c r="A16" s="3">
        <v>34</v>
      </c>
      <c r="B16" s="2" t="s">
        <v>4</v>
      </c>
      <c r="C16" s="1">
        <v>1898</v>
      </c>
      <c r="D16" s="1">
        <v>2156</v>
      </c>
      <c r="E16" s="1">
        <v>4100</v>
      </c>
      <c r="F16" s="1">
        <v>4100</v>
      </c>
      <c r="G16" s="1">
        <v>4100</v>
      </c>
    </row>
    <row r="17" spans="1:7" x14ac:dyDescent="0.25">
      <c r="A17" s="3">
        <v>37</v>
      </c>
      <c r="B17" s="2" t="s">
        <v>18</v>
      </c>
      <c r="C17" s="1">
        <v>7127</v>
      </c>
      <c r="D17" s="1">
        <v>14546</v>
      </c>
      <c r="E17" s="1">
        <v>8000</v>
      </c>
      <c r="F17" s="1">
        <v>8000</v>
      </c>
      <c r="G17" s="1">
        <v>8000</v>
      </c>
    </row>
    <row r="18" spans="1:7" x14ac:dyDescent="0.25">
      <c r="A18" s="28">
        <v>4</v>
      </c>
      <c r="B18" s="2" t="s">
        <v>2</v>
      </c>
      <c r="C18" s="24">
        <f>SUM(C19)</f>
        <v>13973</v>
      </c>
      <c r="D18" s="24">
        <f t="shared" ref="D18:G18" si="4">SUM(D19)</f>
        <v>9640</v>
      </c>
      <c r="E18" s="24">
        <f t="shared" si="4"/>
        <v>27000</v>
      </c>
      <c r="F18" s="24">
        <f t="shared" si="4"/>
        <v>27000</v>
      </c>
      <c r="G18" s="24">
        <f t="shared" si="4"/>
        <v>27000</v>
      </c>
    </row>
    <row r="19" spans="1:7" x14ac:dyDescent="0.25">
      <c r="A19" s="30">
        <v>42</v>
      </c>
      <c r="B19" s="2" t="s">
        <v>0</v>
      </c>
      <c r="C19" s="1">
        <v>13973</v>
      </c>
      <c r="D19" s="1">
        <v>9640</v>
      </c>
      <c r="E19" s="1">
        <v>27000</v>
      </c>
      <c r="F19" s="1">
        <v>27000</v>
      </c>
      <c r="G19" s="1">
        <v>27000</v>
      </c>
    </row>
    <row r="20" spans="1:7" x14ac:dyDescent="0.25">
      <c r="A20" s="21" t="s">
        <v>46</v>
      </c>
      <c r="B20" s="22" t="s">
        <v>47</v>
      </c>
      <c r="C20" s="4">
        <f>C21</f>
        <v>283329.90000000002</v>
      </c>
      <c r="D20" s="4">
        <f>D21</f>
        <v>208472</v>
      </c>
      <c r="E20" s="4">
        <f t="shared" ref="E20:G21" si="5">E21</f>
        <v>171130</v>
      </c>
      <c r="F20" s="4">
        <f t="shared" si="5"/>
        <v>90002</v>
      </c>
      <c r="G20" s="4">
        <f t="shared" si="5"/>
        <v>5243</v>
      </c>
    </row>
    <row r="21" spans="1:7" x14ac:dyDescent="0.25">
      <c r="A21" s="5" t="s">
        <v>13</v>
      </c>
      <c r="B21" s="2" t="s">
        <v>12</v>
      </c>
      <c r="C21" s="4">
        <f>C22</f>
        <v>283329.90000000002</v>
      </c>
      <c r="D21" s="4">
        <f>D22</f>
        <v>208472</v>
      </c>
      <c r="E21" s="4">
        <f t="shared" si="5"/>
        <v>171130</v>
      </c>
      <c r="F21" s="4">
        <f t="shared" si="5"/>
        <v>90002</v>
      </c>
      <c r="G21" s="4">
        <f t="shared" si="5"/>
        <v>5243</v>
      </c>
    </row>
    <row r="22" spans="1:7" x14ac:dyDescent="0.25">
      <c r="A22" s="31" t="s">
        <v>15</v>
      </c>
      <c r="B22" s="32" t="s">
        <v>14</v>
      </c>
      <c r="C22" s="4">
        <f>C23+C29</f>
        <v>283329.90000000002</v>
      </c>
      <c r="D22" s="4">
        <f>SUM(D23+D29)</f>
        <v>208472</v>
      </c>
      <c r="E22" s="4">
        <f>E23+E29</f>
        <v>171130</v>
      </c>
      <c r="F22" s="4">
        <f>F23+F29</f>
        <v>90002</v>
      </c>
      <c r="G22" s="4">
        <f>G23+G29</f>
        <v>5243</v>
      </c>
    </row>
    <row r="23" spans="1:7" x14ac:dyDescent="0.25">
      <c r="A23" s="28" t="s">
        <v>9</v>
      </c>
      <c r="B23" s="2" t="s">
        <v>8</v>
      </c>
      <c r="C23" s="4">
        <f>SUM(C24:C28)</f>
        <v>272861.5</v>
      </c>
      <c r="D23" s="4">
        <f>SUM(D24:D28)</f>
        <v>204984</v>
      </c>
      <c r="E23" s="4">
        <f>SUM(E24:E28)</f>
        <v>165040</v>
      </c>
      <c r="F23" s="4">
        <f>SUM(F24:F28)</f>
        <v>86502</v>
      </c>
      <c r="G23" s="4">
        <f>G24+G25</f>
        <v>5243</v>
      </c>
    </row>
    <row r="24" spans="1:7" x14ac:dyDescent="0.25">
      <c r="A24" s="3" t="s">
        <v>21</v>
      </c>
      <c r="B24" s="2" t="s">
        <v>20</v>
      </c>
      <c r="C24" s="1">
        <v>152571.14000000001</v>
      </c>
      <c r="D24" s="1">
        <v>107332</v>
      </c>
      <c r="E24" s="1">
        <v>97691</v>
      </c>
      <c r="F24" s="1">
        <v>42618</v>
      </c>
      <c r="G24" s="1"/>
    </row>
    <row r="25" spans="1:7" x14ac:dyDescent="0.25">
      <c r="A25" s="3" t="s">
        <v>7</v>
      </c>
      <c r="B25" s="2" t="s">
        <v>6</v>
      </c>
      <c r="C25" s="1">
        <v>110462.82</v>
      </c>
      <c r="D25" s="1">
        <v>89689</v>
      </c>
      <c r="E25" s="1">
        <v>61940</v>
      </c>
      <c r="F25" s="1">
        <v>42834</v>
      </c>
      <c r="G25" s="1">
        <v>5243</v>
      </c>
    </row>
    <row r="26" spans="1:7" x14ac:dyDescent="0.25">
      <c r="A26" s="3">
        <v>34</v>
      </c>
      <c r="B26" s="2" t="s">
        <v>43</v>
      </c>
      <c r="C26" s="1">
        <v>12.85</v>
      </c>
      <c r="D26" s="1"/>
      <c r="E26" s="1">
        <v>100</v>
      </c>
      <c r="F26" s="1">
        <v>50</v>
      </c>
      <c r="G26" s="1"/>
    </row>
    <row r="27" spans="1:7" x14ac:dyDescent="0.25">
      <c r="A27" s="3">
        <v>36</v>
      </c>
      <c r="B27" s="2" t="s">
        <v>44</v>
      </c>
      <c r="C27" s="1">
        <v>537.37</v>
      </c>
      <c r="D27" s="1"/>
      <c r="E27" s="1"/>
      <c r="F27" s="1"/>
      <c r="G27" s="1"/>
    </row>
    <row r="28" spans="1:7" x14ac:dyDescent="0.25">
      <c r="A28" s="3">
        <v>37</v>
      </c>
      <c r="B28" s="2" t="s">
        <v>33</v>
      </c>
      <c r="C28" s="1">
        <v>9277.32</v>
      </c>
      <c r="D28" s="1">
        <v>7963</v>
      </c>
      <c r="E28" s="1">
        <v>5309</v>
      </c>
      <c r="F28" s="1">
        <v>1000</v>
      </c>
      <c r="G28" s="1"/>
    </row>
    <row r="29" spans="1:7" x14ac:dyDescent="0.25">
      <c r="A29" s="29">
        <v>4</v>
      </c>
      <c r="B29" s="2" t="s">
        <v>34</v>
      </c>
      <c r="C29" s="24">
        <f>SUM(C30:C31)</f>
        <v>10468.4</v>
      </c>
      <c r="D29" s="24">
        <f>SUM(D30:D31)</f>
        <v>3488</v>
      </c>
      <c r="E29" s="24">
        <f>SUM(E30:E31)</f>
        <v>6090</v>
      </c>
      <c r="F29" s="24">
        <f>SUM(F30:F31)</f>
        <v>3500</v>
      </c>
      <c r="G29" s="24">
        <f>SUM(G30:G31)</f>
        <v>0</v>
      </c>
    </row>
    <row r="30" spans="1:7" x14ac:dyDescent="0.25">
      <c r="A30" s="23">
        <v>41</v>
      </c>
      <c r="B30" s="2" t="s">
        <v>45</v>
      </c>
      <c r="C30" s="1">
        <v>3869.49</v>
      </c>
      <c r="D30" s="1"/>
      <c r="E30" s="1">
        <v>3000</v>
      </c>
      <c r="F30" s="1">
        <v>2000</v>
      </c>
      <c r="G30" s="1"/>
    </row>
    <row r="31" spans="1:7" x14ac:dyDescent="0.25">
      <c r="A31" s="23">
        <v>42</v>
      </c>
      <c r="B31" s="2" t="s">
        <v>0</v>
      </c>
      <c r="C31" s="25">
        <v>6598.91</v>
      </c>
      <c r="D31" s="1">
        <v>3488</v>
      </c>
      <c r="E31" s="25">
        <v>3090</v>
      </c>
      <c r="F31" s="25">
        <v>1500</v>
      </c>
      <c r="G31" s="25"/>
    </row>
    <row r="32" spans="1:7" x14ac:dyDescent="0.25">
      <c r="A32" s="21" t="s">
        <v>46</v>
      </c>
      <c r="B32" s="22" t="s">
        <v>47</v>
      </c>
      <c r="C32" s="4">
        <f>C33</f>
        <v>142056.08000000002</v>
      </c>
      <c r="D32" s="4">
        <f>D34</f>
        <v>118209</v>
      </c>
      <c r="E32" s="4">
        <f t="shared" ref="E32:G33" si="6">E33</f>
        <v>133398</v>
      </c>
      <c r="F32" s="4">
        <f t="shared" si="6"/>
        <v>133398</v>
      </c>
      <c r="G32" s="4">
        <f t="shared" si="6"/>
        <v>133398</v>
      </c>
    </row>
    <row r="33" spans="1:7" x14ac:dyDescent="0.25">
      <c r="A33" s="5" t="s">
        <v>13</v>
      </c>
      <c r="B33" s="2" t="s">
        <v>12</v>
      </c>
      <c r="C33" s="4">
        <f>C34</f>
        <v>142056.08000000002</v>
      </c>
      <c r="D33" s="4">
        <f>D34</f>
        <v>118209</v>
      </c>
      <c r="E33" s="4">
        <f t="shared" si="6"/>
        <v>133398</v>
      </c>
      <c r="F33" s="4">
        <f t="shared" si="6"/>
        <v>133398</v>
      </c>
      <c r="G33" s="4">
        <f t="shared" si="6"/>
        <v>133398</v>
      </c>
    </row>
    <row r="34" spans="1:7" x14ac:dyDescent="0.25">
      <c r="A34" s="31" t="s">
        <v>21</v>
      </c>
      <c r="B34" s="32" t="s">
        <v>22</v>
      </c>
      <c r="C34" s="4">
        <f>+C35+C40</f>
        <v>142056.08000000002</v>
      </c>
      <c r="D34" s="4">
        <f>SUM(D35+D40)</f>
        <v>118209</v>
      </c>
      <c r="E34" s="4">
        <f>E35+E40</f>
        <v>133398</v>
      </c>
      <c r="F34" s="4">
        <f>F35+F40</f>
        <v>133398</v>
      </c>
      <c r="G34" s="4">
        <f>G35+G40</f>
        <v>133398</v>
      </c>
    </row>
    <row r="35" spans="1:7" x14ac:dyDescent="0.25">
      <c r="A35" s="28" t="s">
        <v>9</v>
      </c>
      <c r="B35" s="2" t="s">
        <v>8</v>
      </c>
      <c r="C35" s="4">
        <f>+C36+C37+C38+C39</f>
        <v>129163.52</v>
      </c>
      <c r="D35" s="4">
        <f>SUM(D36:D39)</f>
        <v>114169</v>
      </c>
      <c r="E35" s="4">
        <f>E36+E37+E38</f>
        <v>128398</v>
      </c>
      <c r="F35" s="4">
        <f>F36+F37+F38</f>
        <v>128398</v>
      </c>
      <c r="G35" s="4">
        <f>G36+G37+G38</f>
        <v>128398</v>
      </c>
    </row>
    <row r="36" spans="1:7" x14ac:dyDescent="0.25">
      <c r="A36" s="3" t="s">
        <v>21</v>
      </c>
      <c r="B36" s="2" t="s">
        <v>20</v>
      </c>
      <c r="C36" s="1">
        <v>95671.06</v>
      </c>
      <c r="D36" s="1">
        <v>81749</v>
      </c>
      <c r="E36" s="1">
        <v>95080</v>
      </c>
      <c r="F36" s="1">
        <v>95080</v>
      </c>
      <c r="G36" s="1">
        <v>95080</v>
      </c>
    </row>
    <row r="37" spans="1:7" x14ac:dyDescent="0.25">
      <c r="A37" s="3" t="s">
        <v>7</v>
      </c>
      <c r="B37" s="2" t="s">
        <v>6</v>
      </c>
      <c r="C37" s="1">
        <v>32124.89</v>
      </c>
      <c r="D37" s="1">
        <v>31950</v>
      </c>
      <c r="E37" s="1">
        <v>33118</v>
      </c>
      <c r="F37" s="1">
        <v>33118</v>
      </c>
      <c r="G37" s="1">
        <v>33118</v>
      </c>
    </row>
    <row r="38" spans="1:7" x14ac:dyDescent="0.25">
      <c r="A38" s="3" t="s">
        <v>5</v>
      </c>
      <c r="B38" s="2" t="s">
        <v>4</v>
      </c>
      <c r="C38" s="1">
        <v>1367.57</v>
      </c>
      <c r="D38" s="1">
        <v>470</v>
      </c>
      <c r="E38" s="1">
        <v>200</v>
      </c>
      <c r="F38" s="1">
        <v>200</v>
      </c>
      <c r="G38" s="1">
        <v>200</v>
      </c>
    </row>
    <row r="39" spans="1:7" x14ac:dyDescent="0.25">
      <c r="A39" s="3" t="s">
        <v>19</v>
      </c>
      <c r="B39" s="2" t="s">
        <v>18</v>
      </c>
      <c r="C39" s="1"/>
      <c r="D39" s="1"/>
      <c r="E39" s="1"/>
      <c r="F39" s="1"/>
      <c r="G39" s="1"/>
    </row>
    <row r="40" spans="1:7" x14ac:dyDescent="0.25">
      <c r="A40" s="28" t="s">
        <v>3</v>
      </c>
      <c r="B40" s="2" t="s">
        <v>2</v>
      </c>
      <c r="C40" s="4">
        <f>+C41</f>
        <v>12892.56</v>
      </c>
      <c r="D40" s="4">
        <f>D41</f>
        <v>4040</v>
      </c>
      <c r="E40" s="4">
        <f>E41</f>
        <v>5000</v>
      </c>
      <c r="F40" s="4">
        <f>F41</f>
        <v>5000</v>
      </c>
      <c r="G40" s="4">
        <f>G41</f>
        <v>5000</v>
      </c>
    </row>
    <row r="41" spans="1:7" x14ac:dyDescent="0.25">
      <c r="A41" s="3" t="s">
        <v>1</v>
      </c>
      <c r="B41" s="2" t="s">
        <v>0</v>
      </c>
      <c r="C41" s="1">
        <v>12892.56</v>
      </c>
      <c r="D41" s="1">
        <v>4040</v>
      </c>
      <c r="E41" s="1">
        <v>5000</v>
      </c>
      <c r="F41" s="1">
        <v>5000</v>
      </c>
      <c r="G41" s="1">
        <v>5000</v>
      </c>
    </row>
    <row r="42" spans="1:7" x14ac:dyDescent="0.25">
      <c r="A42" s="27" t="s">
        <v>46</v>
      </c>
      <c r="B42" s="22" t="s">
        <v>47</v>
      </c>
      <c r="C42" s="24">
        <f>C43</f>
        <v>194121.4</v>
      </c>
      <c r="D42" s="24">
        <f>D43</f>
        <v>110550</v>
      </c>
      <c r="E42" s="24">
        <f>E43</f>
        <v>66800</v>
      </c>
      <c r="F42" s="24">
        <f>F43</f>
        <v>36300</v>
      </c>
      <c r="G42" s="24">
        <f>G43</f>
        <v>23800</v>
      </c>
    </row>
    <row r="43" spans="1:7" x14ac:dyDescent="0.25">
      <c r="A43" s="31" t="s">
        <v>17</v>
      </c>
      <c r="B43" s="32" t="s">
        <v>16</v>
      </c>
      <c r="C43" s="4">
        <f>SUM(C44+C49)</f>
        <v>194121.4</v>
      </c>
      <c r="D43" s="4">
        <f>SUM(D44+D49)</f>
        <v>110550</v>
      </c>
      <c r="E43" s="4">
        <f>E44+E49</f>
        <v>66800</v>
      </c>
      <c r="F43" s="4">
        <f>F44+F49</f>
        <v>36300</v>
      </c>
      <c r="G43" s="4">
        <f>G44+G49</f>
        <v>23800</v>
      </c>
    </row>
    <row r="44" spans="1:7" x14ac:dyDescent="0.25">
      <c r="A44" s="28" t="s">
        <v>9</v>
      </c>
      <c r="B44" s="2" t="s">
        <v>8</v>
      </c>
      <c r="C44" s="4">
        <f>SUM(C45:C48)</f>
        <v>193391.41999999998</v>
      </c>
      <c r="D44" s="4">
        <f>SUM(D45:D48)</f>
        <v>107550</v>
      </c>
      <c r="E44" s="4">
        <f>SUM(E45:E48)</f>
        <v>66800</v>
      </c>
      <c r="F44" s="4">
        <f>SUM(F45:F48)</f>
        <v>36300</v>
      </c>
      <c r="G44" s="4">
        <f>SUM(G45:G48)</f>
        <v>23800</v>
      </c>
    </row>
    <row r="45" spans="1:7" x14ac:dyDescent="0.25">
      <c r="A45" s="23">
        <v>31</v>
      </c>
      <c r="B45" s="2" t="s">
        <v>20</v>
      </c>
      <c r="C45" s="26">
        <v>146041.21</v>
      </c>
      <c r="D45" s="26">
        <v>98500</v>
      </c>
      <c r="E45" s="26">
        <v>52300</v>
      </c>
      <c r="F45" s="26">
        <v>24800</v>
      </c>
      <c r="G45" s="26">
        <v>19300</v>
      </c>
    </row>
    <row r="46" spans="1:7" x14ac:dyDescent="0.25">
      <c r="A46" s="23">
        <v>32</v>
      </c>
      <c r="B46" s="2" t="s">
        <v>6</v>
      </c>
      <c r="C46" s="26">
        <v>43405</v>
      </c>
      <c r="D46" s="26">
        <v>9050</v>
      </c>
      <c r="E46" s="26">
        <v>14500</v>
      </c>
      <c r="F46" s="26">
        <v>11500</v>
      </c>
      <c r="G46" s="26">
        <v>4500</v>
      </c>
    </row>
    <row r="47" spans="1:7" x14ac:dyDescent="0.25">
      <c r="A47" s="23">
        <v>34</v>
      </c>
      <c r="B47" s="2" t="s">
        <v>4</v>
      </c>
      <c r="C47" s="26">
        <v>162.61000000000001</v>
      </c>
      <c r="D47" s="26"/>
      <c r="E47" s="26"/>
      <c r="F47" s="26"/>
      <c r="G47" s="26"/>
    </row>
    <row r="48" spans="1:7" x14ac:dyDescent="0.25">
      <c r="A48" s="3">
        <v>37</v>
      </c>
      <c r="B48" s="2" t="s">
        <v>18</v>
      </c>
      <c r="C48" s="1">
        <v>3782.6</v>
      </c>
      <c r="D48" s="1"/>
      <c r="E48" s="1"/>
      <c r="F48" s="1"/>
      <c r="G48" s="1"/>
    </row>
    <row r="49" spans="1:7" x14ac:dyDescent="0.25">
      <c r="A49" s="28" t="s">
        <v>3</v>
      </c>
      <c r="B49" s="2" t="s">
        <v>2</v>
      </c>
      <c r="C49" s="4">
        <f>+C50</f>
        <v>729.98</v>
      </c>
      <c r="D49" s="4">
        <f>D50</f>
        <v>3000</v>
      </c>
      <c r="E49" s="4">
        <f>E50</f>
        <v>0</v>
      </c>
      <c r="F49" s="4">
        <f t="shared" ref="F49:G49" si="7">F50</f>
        <v>0</v>
      </c>
      <c r="G49" s="4">
        <f t="shared" si="7"/>
        <v>0</v>
      </c>
    </row>
    <row r="50" spans="1:7" x14ac:dyDescent="0.25">
      <c r="A50" s="3" t="s">
        <v>1</v>
      </c>
      <c r="B50" s="2" t="s">
        <v>0</v>
      </c>
      <c r="C50" s="1">
        <v>729.98</v>
      </c>
      <c r="D50" s="1">
        <v>3000</v>
      </c>
      <c r="E50" s="1"/>
      <c r="F50" s="1"/>
      <c r="G50" s="1"/>
    </row>
    <row r="51" spans="1:7" x14ac:dyDescent="0.25">
      <c r="A51" s="21" t="s">
        <v>46</v>
      </c>
      <c r="B51" s="22" t="s">
        <v>47</v>
      </c>
      <c r="C51" s="4">
        <f>C52</f>
        <v>106069.12</v>
      </c>
      <c r="D51" s="4">
        <f>D53</f>
        <v>37214</v>
      </c>
      <c r="E51" s="4">
        <f t="shared" ref="E51:G52" si="8">E52</f>
        <v>57280</v>
      </c>
      <c r="F51" s="4">
        <f t="shared" si="8"/>
        <v>0</v>
      </c>
      <c r="G51" s="4">
        <f t="shared" si="8"/>
        <v>0</v>
      </c>
    </row>
    <row r="52" spans="1:7" x14ac:dyDescent="0.25">
      <c r="A52" s="5" t="s">
        <v>13</v>
      </c>
      <c r="B52" s="2" t="s">
        <v>12</v>
      </c>
      <c r="C52" s="4">
        <f>C53</f>
        <v>106069.12</v>
      </c>
      <c r="D52" s="4">
        <f>D53</f>
        <v>37214</v>
      </c>
      <c r="E52" s="4">
        <f t="shared" si="8"/>
        <v>57280</v>
      </c>
      <c r="F52" s="4">
        <f t="shared" si="8"/>
        <v>0</v>
      </c>
      <c r="G52" s="4">
        <f t="shared" si="8"/>
        <v>0</v>
      </c>
    </row>
    <row r="53" spans="1:7" x14ac:dyDescent="0.25">
      <c r="A53" s="31">
        <v>61</v>
      </c>
      <c r="B53" s="32" t="s">
        <v>35</v>
      </c>
      <c r="C53" s="4">
        <f>+C54+C58</f>
        <v>106069.12</v>
      </c>
      <c r="D53" s="4">
        <f>SUM(D54+D58)</f>
        <v>37214</v>
      </c>
      <c r="E53" s="4">
        <f>E54+E58</f>
        <v>57280</v>
      </c>
      <c r="F53" s="4">
        <f>F54+F58</f>
        <v>0</v>
      </c>
      <c r="G53" s="4">
        <f>G54+G58</f>
        <v>0</v>
      </c>
    </row>
    <row r="54" spans="1:7" x14ac:dyDescent="0.25">
      <c r="A54" s="28" t="s">
        <v>9</v>
      </c>
      <c r="B54" s="2" t="s">
        <v>8</v>
      </c>
      <c r="C54" s="4">
        <f>+C55+C56+C57</f>
        <v>101615.86</v>
      </c>
      <c r="D54" s="4">
        <f>SUM(D55:D57)</f>
        <v>34560</v>
      </c>
      <c r="E54" s="4">
        <f>E55+E56+E57</f>
        <v>56780</v>
      </c>
      <c r="F54" s="4">
        <f>F55+F56+F57</f>
        <v>0</v>
      </c>
      <c r="G54" s="4">
        <f>G55+G56+G57</f>
        <v>0</v>
      </c>
    </row>
    <row r="55" spans="1:7" x14ac:dyDescent="0.25">
      <c r="A55" s="3" t="s">
        <v>21</v>
      </c>
      <c r="B55" s="2" t="s">
        <v>20</v>
      </c>
      <c r="C55" s="1">
        <v>89506.37</v>
      </c>
      <c r="D55" s="1">
        <v>16321</v>
      </c>
      <c r="E55" s="1">
        <v>49560</v>
      </c>
      <c r="F55" s="1"/>
      <c r="G55" s="1"/>
    </row>
    <row r="56" spans="1:7" x14ac:dyDescent="0.25">
      <c r="A56" s="3" t="s">
        <v>7</v>
      </c>
      <c r="B56" s="2" t="s">
        <v>6</v>
      </c>
      <c r="C56" s="1">
        <v>12000.33</v>
      </c>
      <c r="D56" s="1">
        <v>18039</v>
      </c>
      <c r="E56" s="1">
        <v>7220</v>
      </c>
      <c r="F56" s="1"/>
      <c r="G56" s="1"/>
    </row>
    <row r="57" spans="1:7" x14ac:dyDescent="0.25">
      <c r="A57" s="3">
        <v>34</v>
      </c>
      <c r="B57" s="2" t="s">
        <v>4</v>
      </c>
      <c r="C57" s="1">
        <v>109.16</v>
      </c>
      <c r="D57" s="1">
        <v>200</v>
      </c>
      <c r="E57" s="1"/>
      <c r="F57" s="1"/>
      <c r="G57" s="1"/>
    </row>
    <row r="58" spans="1:7" x14ac:dyDescent="0.25">
      <c r="A58" s="28" t="s">
        <v>3</v>
      </c>
      <c r="B58" s="2" t="s">
        <v>2</v>
      </c>
      <c r="C58" s="4">
        <f>+C59</f>
        <v>4453.26</v>
      </c>
      <c r="D58" s="4">
        <f>D59</f>
        <v>2654</v>
      </c>
      <c r="E58" s="4">
        <f>E59</f>
        <v>500</v>
      </c>
      <c r="F58" s="4">
        <f>F59</f>
        <v>0</v>
      </c>
      <c r="G58" s="4">
        <f>G59</f>
        <v>0</v>
      </c>
    </row>
    <row r="59" spans="1:7" x14ac:dyDescent="0.25">
      <c r="A59" s="3" t="s">
        <v>1</v>
      </c>
      <c r="B59" s="2" t="s">
        <v>0</v>
      </c>
      <c r="C59" s="1">
        <v>4453.26</v>
      </c>
      <c r="D59" s="1">
        <v>2654</v>
      </c>
      <c r="E59" s="1">
        <v>500</v>
      </c>
      <c r="F59" s="1"/>
      <c r="G59" s="1"/>
    </row>
    <row r="60" spans="1:7" x14ac:dyDescent="0.25">
      <c r="A60" s="21" t="s">
        <v>37</v>
      </c>
      <c r="B60" s="22" t="s">
        <v>38</v>
      </c>
      <c r="C60" s="4">
        <f>SUM(C62)</f>
        <v>32316.880000000001</v>
      </c>
      <c r="D60" s="4">
        <f>D61</f>
        <v>13926</v>
      </c>
      <c r="E60" s="4">
        <f t="shared" ref="E60:E61" si="9">E61</f>
        <v>0</v>
      </c>
      <c r="F60" s="4">
        <f t="shared" ref="F60:F62" si="10">F61+F62+F63</f>
        <v>0</v>
      </c>
      <c r="G60" s="4">
        <f t="shared" ref="G60:G62" si="11">G61+G62+G63</f>
        <v>0</v>
      </c>
    </row>
    <row r="61" spans="1:7" x14ac:dyDescent="0.25">
      <c r="A61" s="5" t="s">
        <v>13</v>
      </c>
      <c r="B61" s="2" t="s">
        <v>12</v>
      </c>
      <c r="C61" s="4">
        <f>C62</f>
        <v>32316.880000000001</v>
      </c>
      <c r="D61" s="4">
        <f>D63</f>
        <v>13926</v>
      </c>
      <c r="E61" s="4">
        <f t="shared" si="9"/>
        <v>0</v>
      </c>
      <c r="F61" s="4">
        <f t="shared" si="10"/>
        <v>0</v>
      </c>
      <c r="G61" s="4">
        <f t="shared" si="11"/>
        <v>0</v>
      </c>
    </row>
    <row r="62" spans="1:7" x14ac:dyDescent="0.25">
      <c r="A62" s="31" t="s">
        <v>11</v>
      </c>
      <c r="B62" s="32" t="s">
        <v>10</v>
      </c>
      <c r="C62" s="4">
        <f>SUM(C63)</f>
        <v>32316.880000000001</v>
      </c>
      <c r="D62" s="4">
        <f>D63</f>
        <v>13926</v>
      </c>
      <c r="E62" s="4">
        <f>SUM(E64:E66)</f>
        <v>0</v>
      </c>
      <c r="F62" s="4">
        <f t="shared" si="10"/>
        <v>0</v>
      </c>
      <c r="G62" s="4">
        <f t="shared" si="11"/>
        <v>0</v>
      </c>
    </row>
    <row r="63" spans="1:7" x14ac:dyDescent="0.25">
      <c r="A63" s="28" t="s">
        <v>9</v>
      </c>
      <c r="B63" s="2" t="s">
        <v>8</v>
      </c>
      <c r="C63" s="4">
        <f>+C64+C65+C66</f>
        <v>32316.880000000001</v>
      </c>
      <c r="D63" s="4">
        <f>SUM(D64:D66)</f>
        <v>13926</v>
      </c>
      <c r="E63" s="4">
        <f>E64+E65+E66</f>
        <v>0</v>
      </c>
      <c r="F63" s="4">
        <f>F64+F65+F66</f>
        <v>0</v>
      </c>
      <c r="G63" s="4">
        <f>G64+G65+G66</f>
        <v>0</v>
      </c>
    </row>
    <row r="64" spans="1:7" x14ac:dyDescent="0.25">
      <c r="A64" s="3">
        <v>31</v>
      </c>
      <c r="B64" s="2" t="s">
        <v>20</v>
      </c>
      <c r="C64" s="1">
        <v>21411.49</v>
      </c>
      <c r="D64" s="1">
        <v>5527</v>
      </c>
      <c r="E64" s="1"/>
      <c r="F64" s="1"/>
      <c r="G64" s="1"/>
    </row>
    <row r="65" spans="1:7" x14ac:dyDescent="0.25">
      <c r="A65" s="3">
        <v>32</v>
      </c>
      <c r="B65" s="2" t="s">
        <v>6</v>
      </c>
      <c r="C65" s="1">
        <v>4544.68</v>
      </c>
      <c r="D65" s="1">
        <v>1897</v>
      </c>
      <c r="E65" s="1"/>
      <c r="F65" s="1"/>
      <c r="G65" s="1"/>
    </row>
    <row r="66" spans="1:7" x14ac:dyDescent="0.25">
      <c r="A66" s="34">
        <v>34</v>
      </c>
      <c r="B66" s="39" t="s">
        <v>4</v>
      </c>
      <c r="C66" s="35">
        <v>6360.71</v>
      </c>
      <c r="D66" s="35">
        <v>6502</v>
      </c>
      <c r="E66" s="35"/>
      <c r="F66" s="35"/>
      <c r="G66" s="35"/>
    </row>
    <row r="67" spans="1:7" x14ac:dyDescent="0.25">
      <c r="A67" s="37" t="s">
        <v>52</v>
      </c>
      <c r="B67" s="38" t="s">
        <v>51</v>
      </c>
      <c r="C67" s="44"/>
      <c r="D67" s="44"/>
      <c r="E67" s="46">
        <f>E69</f>
        <v>260620</v>
      </c>
      <c r="F67" s="46">
        <f t="shared" ref="F67:G67" si="12">F69</f>
        <v>260620</v>
      </c>
      <c r="G67" s="46">
        <f t="shared" si="12"/>
        <v>260620</v>
      </c>
    </row>
    <row r="68" spans="1:7" x14ac:dyDescent="0.25">
      <c r="A68" s="40" t="s">
        <v>13</v>
      </c>
      <c r="B68" s="41" t="s">
        <v>53</v>
      </c>
      <c r="C68" s="44"/>
      <c r="D68" s="44"/>
      <c r="E68" s="46">
        <f>E69</f>
        <v>260620</v>
      </c>
      <c r="F68" s="46">
        <f t="shared" ref="F68:G68" si="13">F69</f>
        <v>260620</v>
      </c>
      <c r="G68" s="46">
        <f t="shared" si="13"/>
        <v>260620</v>
      </c>
    </row>
    <row r="69" spans="1:7" x14ac:dyDescent="0.25">
      <c r="A69" s="43">
        <v>581</v>
      </c>
      <c r="B69" s="43" t="s">
        <v>54</v>
      </c>
      <c r="C69" s="44"/>
      <c r="D69" s="44"/>
      <c r="E69" s="46">
        <f>SUM(E70+E72)</f>
        <v>260620</v>
      </c>
      <c r="F69" s="46">
        <f t="shared" ref="F69:G69" si="14">SUM(F70+F72)</f>
        <v>260620</v>
      </c>
      <c r="G69" s="46">
        <f t="shared" si="14"/>
        <v>260620</v>
      </c>
    </row>
    <row r="70" spans="1:7" x14ac:dyDescent="0.25">
      <c r="A70" s="42">
        <v>3</v>
      </c>
      <c r="B70" s="41" t="s">
        <v>8</v>
      </c>
      <c r="C70" s="44"/>
      <c r="D70" s="44"/>
      <c r="E70" s="47">
        <f>E71</f>
        <v>60620</v>
      </c>
      <c r="F70" s="47">
        <f t="shared" ref="F70:G70" si="15">F71</f>
        <v>60620</v>
      </c>
      <c r="G70" s="47">
        <f t="shared" si="15"/>
        <v>60620</v>
      </c>
    </row>
    <row r="71" spans="1:7" x14ac:dyDescent="0.25">
      <c r="A71" s="41">
        <v>32</v>
      </c>
      <c r="B71" s="41" t="s">
        <v>6</v>
      </c>
      <c r="C71" s="36"/>
      <c r="D71" s="36"/>
      <c r="E71" s="45">
        <v>60620</v>
      </c>
      <c r="F71" s="45">
        <v>60620</v>
      </c>
      <c r="G71" s="45">
        <v>60620</v>
      </c>
    </row>
    <row r="72" spans="1:7" x14ac:dyDescent="0.25">
      <c r="A72" s="42">
        <v>4</v>
      </c>
      <c r="B72" s="41" t="s">
        <v>2</v>
      </c>
      <c r="C72" s="44"/>
      <c r="D72" s="44"/>
      <c r="E72" s="46">
        <f>E73</f>
        <v>200000</v>
      </c>
      <c r="F72" s="46">
        <f t="shared" ref="F72:G72" si="16">F73</f>
        <v>200000</v>
      </c>
      <c r="G72" s="46">
        <f t="shared" si="16"/>
        <v>200000</v>
      </c>
    </row>
    <row r="73" spans="1:7" x14ac:dyDescent="0.25">
      <c r="A73" s="41">
        <v>42</v>
      </c>
      <c r="B73" s="41" t="s">
        <v>0</v>
      </c>
      <c r="C73" s="36"/>
      <c r="D73" s="36"/>
      <c r="E73" s="45">
        <v>200000</v>
      </c>
      <c r="F73" s="45">
        <v>200000</v>
      </c>
      <c r="G73" s="45">
        <v>200000</v>
      </c>
    </row>
    <row r="75" spans="1:7" x14ac:dyDescent="0.25">
      <c r="A75" t="s">
        <v>55</v>
      </c>
    </row>
  </sheetData>
  <mergeCells count="1">
    <mergeCell ref="A3:G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64A632-E6E7-4541-90BF-97EB6A62A7A8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 JAVNI INSTITUTI</vt:lpstr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Jelena Selihar</dc:creator>
  <cp:lastModifiedBy>Jelena Selihar</cp:lastModifiedBy>
  <dcterms:created xsi:type="dcterms:W3CDTF">2022-09-26T11:51:08Z</dcterms:created>
  <dcterms:modified xsi:type="dcterms:W3CDTF">2023-12-11T13:33:27Z</dcterms:modified>
</cp:coreProperties>
</file>